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711111.xml" ContentType="application/vnd.openxmlformats-officedocument.spreadsheetml.revisionLog+xml"/>
  <Override PartName="/xl/revisions/revisionLog18111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11411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2111.xml" ContentType="application/vnd.openxmlformats-officedocument.spreadsheetml.revisionLog+xml"/>
  <Override PartName="/xl/revisions/revisionLog11611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162.xml" ContentType="application/vnd.openxmlformats-officedocument.spreadsheetml.revisionLog+xml"/>
  <Override PartName="/xl/revisions/revisionLog118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1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12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621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921.xml" ContentType="application/vnd.openxmlformats-officedocument.spreadsheetml.revisionLog+xml"/>
  <Override PartName="/xl/revisions/revisionLog116111.xml" ContentType="application/vnd.openxmlformats-officedocument.spreadsheetml.revisionLog+xml"/>
  <Override PartName="/xl/revisions/revisionLog11711.xml" ContentType="application/vnd.openxmlformats-officedocument.spreadsheetml.revisionLog+xml"/>
  <Override PartName="/xl/revisions/revisionLog11811.xml" ContentType="application/vnd.openxmlformats-officedocument.spreadsheetml.revisionLog+xml"/>
  <Override PartName="/xl/revisions/revisionLog1191.xml" ContentType="application/vnd.openxmlformats-officedocument.spreadsheetml.revisionLog+xml"/>
  <Override PartName="/xl/revisions/revisionLog120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621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11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8111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10112.xml" ContentType="application/vnd.openxmlformats-officedocument.spreadsheetml.revisionLog+xml"/>
  <Override PartName="/xl/revisions/revisionLog112112.xml" ContentType="application/vnd.openxmlformats-officedocument.spreadsheetml.revisionLog+xml"/>
  <Override PartName="/xl/revisions/revisionLog14121.xml" ContentType="application/vnd.openxmlformats-officedocument.spreadsheetml.revisionLog+xml"/>
  <Override PartName="/xl/revisions/revisionLog1721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1151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12112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15121.xml" ContentType="application/vnd.openxmlformats-officedocument.spreadsheetml.revisionLog+xml"/>
  <Override PartName="/xl/revisions/revisionLog1162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191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41211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2111.xml" ContentType="application/vnd.openxmlformats-officedocument.spreadsheetml.revisionLog+xml"/>
  <Override PartName="/xl/revisions/revisionLog1412111.xml" ContentType="application/vnd.openxmlformats-officedocument.spreadsheetml.revisionLog+xml"/>
  <Override PartName="/xl/revisions/revisionLog1621111.xml" ContentType="application/vnd.openxmlformats-officedocument.spreadsheetml.revisionLog+xml"/>
  <Override PartName="/xl/revisions/revisionLog1721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251.xml" ContentType="application/vnd.openxmlformats-officedocument.spreadsheetml.revisionLog+xml"/>
  <Override PartName="/xl/revisions/revisionLog11513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2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52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31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15131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411111.xml" ContentType="application/vnd.openxmlformats-officedocument.spreadsheetml.revisionLog+xml"/>
  <Override PartName="/xl/revisions/revisionLog1911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182.xml" ContentType="application/vnd.openxmlformats-officedocument.spreadsheetml.revisionLog+xml"/>
  <Override PartName="/xl/revisions/revisionLog16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4-2026\ПРОЕКТ бюджета 2024-2026\Решение с приложениями\"/>
    </mc:Choice>
  </mc:AlternateContent>
  <bookViews>
    <workbookView minimized="1" xWindow="0" yWindow="0" windowWidth="19200" windowHeight="10305"/>
  </bookViews>
  <sheets>
    <sheet name="Приложение 5" sheetId="1" r:id="rId1"/>
  </sheets>
  <definedNames>
    <definedName name="_xlnm._FilterDatabase" localSheetId="0" hidden="1">'Приложение 5'!$A$3:$C$696</definedName>
    <definedName name="Z_069BA5C2_A0BB_4FD1_992A_BFBD85207977_.wvu.FilterData" localSheetId="0" hidden="1">'Приложение 5'!$A$3:$C$696</definedName>
    <definedName name="Z_178865DB_2F19_4005_BCFF_14CE924DF012_.wvu.FilterData" localSheetId="0" hidden="1">'Приложение 5'!$A$3:$C$696</definedName>
    <definedName name="Z_3BF00BCE_2C9F_449A_BBFC_3022B64DAD6D_.wvu.FilterData" localSheetId="0" hidden="1">'Приложение 5'!$A$3:$C$696</definedName>
    <definedName name="Z_43FD33B7_B9E7_4519_B000_144440AB07FE_.wvu.FilterData" localSheetId="0" hidden="1">'Приложение 5'!$A$3:$C$696</definedName>
    <definedName name="Z_5D32C243_1E6A_46A2_99B6_6A1B41C80B9C_.wvu.FilterData" localSheetId="0" hidden="1">'Приложение 5'!$A$3:$C$696</definedName>
    <definedName name="Z_62211161_DB17_4670_9DA0_7AD5B8A5E985_.wvu.FilterData" localSheetId="0" hidden="1">'Приложение 5'!$A$3:$C$696</definedName>
    <definedName name="Z_63794D1A_5E57_4150_9671_28E377E4F1EA_.wvu.FilterData" localSheetId="0" hidden="1">'Приложение 5'!$A$3:$C$696</definedName>
    <definedName name="Z_71920C59_7FF9_492A_9A13_7C849EDFBE13_.wvu.FilterData" localSheetId="0" hidden="1">'Приложение 5'!$A$3:$C$696</definedName>
    <definedName name="Z_A71E79DC_0BB6_49FC_8B50_257FAAF2EF65_.wvu.FilterData" localSheetId="0" hidden="1">'Приложение 5'!$A$3:$C$696</definedName>
    <definedName name="Z_AA9B6529_8C8B_49DC_A7F7_0807EDD81EB0_.wvu.FilterData" localSheetId="0" hidden="1">'Приложение 5'!$A$3:$C$696</definedName>
    <definedName name="Z_B8F89C98_0CFA_4074_8EF0_21DCB6AEE528_.wvu.FilterData" localSheetId="0" hidden="1">'Приложение 5'!$A$3:$C$696</definedName>
    <definedName name="Z_C00F4281_C9E4_48D3_A8BD_550DC8C775F0_.wvu.FilterData" localSheetId="0" hidden="1">'Приложение 5'!$A$3:$C$696</definedName>
    <definedName name="Z_E0C2184F_1711_4BE7_BC9D_AA743B2F2A79_.wvu.FilterData" localSheetId="0" hidden="1">'Приложение 5'!$A$6:$G$696</definedName>
    <definedName name="Z_EA48C364_73E2_4D0F_8A28_5EC47EE2E50A_.wvu.FilterData" localSheetId="0" hidden="1">'Приложение 5'!$A$3:$C$696</definedName>
    <definedName name="Z_F668BB9E_7E55_4BCF_BBA1_59FE982909B7_.wvu.FilterData" localSheetId="0" hidden="1">'Приложение 5'!$A$3:$C$696</definedName>
  </definedNames>
  <calcPr calcId="162913"/>
  <customWorkbookViews>
    <customWorkbookView name="Бюджетный отдел-1 - Личное представление" guid="{B8F89C98-0CFA-4074-8EF0-21DCB6AEE528}" mergeInterval="0" personalView="1" minimized="1" windowWidth="0" windowHeight="0" activeSheetId="1"/>
    <customWorkbookView name="Пользователь Windows - Личное представление" guid="{178865DB-2F19-4005-BCFF-14CE924DF012}" mergeInterval="0" personalView="1" maximized="1" xWindow="1" yWindow="1" windowWidth="1920" windowHeight="850" activeSheetId="1"/>
    <customWorkbookView name="Любовь - Личное представление" guid="{C00F4281-C9E4-48D3-A8BD-550DC8C775F0}" mergeInterval="0" personalView="1" maximized="1" xWindow="-8" yWindow="-8" windowWidth="1296" windowHeight="1000" activeSheetId="1"/>
    <customWorkbookView name="Наталья В - Личное представление" guid="{43FD33B7-B9E7-4519-B000-144440AB07FE}" mergeInterval="0" personalView="1" maximized="1" xWindow="-8" yWindow="-8" windowWidth="1696" windowHeight="1026" activeSheetId="1"/>
    <customWorkbookView name="Ирина - Личное представление" guid="{E0C2184F-1711-4BE7-BC9D-AA743B2F2A79}" mergeInterval="0" personalView="1" xWindow="110" yWindow="166" windowWidth="969" windowHeight="862" activeSheetId="1" showComments="commIndAndComment"/>
  </customWorkbookViews>
  <fileRecoveryPr autoRecover="0"/>
</workbook>
</file>

<file path=xl/calcChain.xml><?xml version="1.0" encoding="utf-8"?>
<calcChain xmlns="http://schemas.openxmlformats.org/spreadsheetml/2006/main">
  <c r="G310" i="1" l="1"/>
  <c r="G309" i="1" s="1"/>
  <c r="F310" i="1"/>
  <c r="F309" i="1" s="1"/>
  <c r="E310" i="1"/>
  <c r="E309" i="1" s="1"/>
  <c r="G307" i="1"/>
  <c r="F307" i="1"/>
  <c r="E307" i="1"/>
  <c r="G305" i="1"/>
  <c r="F305" i="1"/>
  <c r="E305" i="1"/>
  <c r="G301" i="1"/>
  <c r="F301" i="1"/>
  <c r="E301" i="1"/>
  <c r="G303" i="1"/>
  <c r="F303" i="1"/>
  <c r="E303" i="1"/>
  <c r="G299" i="1"/>
  <c r="F299" i="1"/>
  <c r="E299" i="1"/>
  <c r="G297" i="1"/>
  <c r="F297" i="1"/>
  <c r="E297" i="1"/>
  <c r="G258" i="1" l="1"/>
  <c r="F258" i="1"/>
  <c r="E258" i="1"/>
  <c r="G255" i="1" l="1"/>
  <c r="F255" i="1"/>
  <c r="E255" i="1"/>
  <c r="G240" i="1" l="1"/>
  <c r="F240" i="1"/>
  <c r="E240" i="1"/>
  <c r="G238" i="1"/>
  <c r="F238" i="1"/>
  <c r="E238" i="1"/>
  <c r="G94" i="1" l="1"/>
  <c r="F94" i="1"/>
  <c r="E94" i="1"/>
  <c r="G625" i="1"/>
  <c r="G624" i="1" s="1"/>
  <c r="G623" i="1" s="1"/>
  <c r="G622" i="1" s="1"/>
  <c r="F625" i="1"/>
  <c r="F624" i="1" s="1"/>
  <c r="F623" i="1" s="1"/>
  <c r="F622" i="1" s="1"/>
  <c r="E625" i="1"/>
  <c r="E624" i="1" s="1"/>
  <c r="E623" i="1" s="1"/>
  <c r="E622" i="1" s="1"/>
  <c r="G184" i="1" l="1"/>
  <c r="F184" i="1"/>
  <c r="E184" i="1"/>
  <c r="G154" i="1"/>
  <c r="F154" i="1"/>
  <c r="E154" i="1"/>
  <c r="G613" i="1"/>
  <c r="F613" i="1"/>
  <c r="E613" i="1"/>
  <c r="G609" i="1"/>
  <c r="F609" i="1"/>
  <c r="E609" i="1"/>
  <c r="G605" i="1" l="1"/>
  <c r="G604" i="1" s="1"/>
  <c r="F605" i="1"/>
  <c r="F604" i="1" s="1"/>
  <c r="E605" i="1"/>
  <c r="E604" i="1" s="1"/>
  <c r="G600" i="1"/>
  <c r="F600" i="1"/>
  <c r="E600" i="1"/>
  <c r="F676" i="1"/>
  <c r="G676" i="1"/>
  <c r="E676" i="1"/>
  <c r="G596" i="1" l="1"/>
  <c r="G595" i="1" s="1"/>
  <c r="G594" i="1" s="1"/>
  <c r="F596" i="1"/>
  <c r="F595" i="1" s="1"/>
  <c r="F594" i="1" s="1"/>
  <c r="E596" i="1"/>
  <c r="E595" i="1" s="1"/>
  <c r="E594" i="1" s="1"/>
  <c r="G581" i="1"/>
  <c r="F581" i="1"/>
  <c r="E581" i="1"/>
  <c r="G579" i="1"/>
  <c r="F579" i="1"/>
  <c r="E579" i="1"/>
  <c r="G577" i="1"/>
  <c r="F577" i="1"/>
  <c r="E577" i="1"/>
  <c r="G575" i="1"/>
  <c r="F575" i="1"/>
  <c r="E575" i="1"/>
  <c r="G456" i="1" l="1"/>
  <c r="F456" i="1"/>
  <c r="E456" i="1"/>
  <c r="G24" i="1"/>
  <c r="F24" i="1"/>
  <c r="E24" i="1"/>
  <c r="G493" i="1" l="1"/>
  <c r="F493" i="1"/>
  <c r="E493" i="1"/>
  <c r="E476" i="1"/>
  <c r="G377" i="1"/>
  <c r="F377" i="1"/>
  <c r="E377" i="1"/>
  <c r="G352" i="1"/>
  <c r="F352" i="1"/>
  <c r="E352" i="1"/>
  <c r="G467" i="1" l="1"/>
  <c r="F467" i="1"/>
  <c r="E467" i="1"/>
  <c r="G465" i="1"/>
  <c r="F465" i="1"/>
  <c r="E465" i="1"/>
  <c r="G463" i="1"/>
  <c r="F463" i="1"/>
  <c r="E463" i="1"/>
  <c r="E461" i="1"/>
  <c r="E460" i="1" l="1"/>
  <c r="F460" i="1"/>
  <c r="G460" i="1"/>
  <c r="G686" i="1"/>
  <c r="F686" i="1"/>
  <c r="E686" i="1"/>
  <c r="G682" i="1"/>
  <c r="F682" i="1"/>
  <c r="E682" i="1"/>
  <c r="G417" i="1" l="1"/>
  <c r="F417" i="1"/>
  <c r="E417" i="1"/>
  <c r="G411" i="1"/>
  <c r="G410" i="1" s="1"/>
  <c r="F411" i="1"/>
  <c r="F410" i="1" s="1"/>
  <c r="E411" i="1"/>
  <c r="E410" i="1" s="1"/>
  <c r="G404" i="1"/>
  <c r="F404" i="1"/>
  <c r="E404" i="1"/>
  <c r="G398" i="1"/>
  <c r="G397" i="1" s="1"/>
  <c r="G396" i="1" s="1"/>
  <c r="F398" i="1"/>
  <c r="F397" i="1" s="1"/>
  <c r="F396" i="1" s="1"/>
  <c r="E398" i="1"/>
  <c r="E397" i="1" s="1"/>
  <c r="E396" i="1" s="1"/>
  <c r="G393" i="1"/>
  <c r="G392" i="1" s="1"/>
  <c r="F393" i="1"/>
  <c r="F392" i="1" s="1"/>
  <c r="E393" i="1"/>
  <c r="E392" i="1" s="1"/>
  <c r="F356" i="1"/>
  <c r="G356" i="1"/>
  <c r="E356" i="1"/>
  <c r="F348" i="1"/>
  <c r="F347" i="1" s="1"/>
  <c r="G348" i="1"/>
  <c r="G347" i="1" s="1"/>
  <c r="E348" i="1"/>
  <c r="E347" i="1" s="1"/>
  <c r="F339" i="1"/>
  <c r="F338" i="1" s="1"/>
  <c r="F337" i="1" s="1"/>
  <c r="G339" i="1"/>
  <c r="G338" i="1" s="1"/>
  <c r="G337" i="1" s="1"/>
  <c r="E339" i="1"/>
  <c r="E338" i="1" s="1"/>
  <c r="E337" i="1" s="1"/>
  <c r="E334" i="1" l="1"/>
  <c r="G483" i="1" l="1"/>
  <c r="G482" i="1" s="1"/>
  <c r="F483" i="1"/>
  <c r="F482" i="1" s="1"/>
  <c r="E483" i="1"/>
  <c r="E482" i="1" s="1"/>
  <c r="F447" i="1"/>
  <c r="F446" i="1" s="1"/>
  <c r="G447" i="1"/>
  <c r="G446" i="1" s="1"/>
  <c r="E447" i="1"/>
  <c r="E446" i="1" s="1"/>
  <c r="E425" i="1" l="1"/>
  <c r="F425" i="1"/>
  <c r="G425" i="1"/>
  <c r="G402" i="1"/>
  <c r="F402" i="1"/>
  <c r="E402" i="1"/>
  <c r="E182" i="1" l="1"/>
  <c r="E181" i="1" s="1"/>
  <c r="G583" i="1" l="1"/>
  <c r="F583" i="1"/>
  <c r="E583" i="1" l="1"/>
  <c r="G295" i="1"/>
  <c r="F295" i="1"/>
  <c r="E295" i="1"/>
  <c r="G293" i="1"/>
  <c r="F293" i="1"/>
  <c r="E293" i="1"/>
  <c r="G202" i="1" l="1"/>
  <c r="F202" i="1"/>
  <c r="E202" i="1"/>
  <c r="G644" i="1"/>
  <c r="F644" i="1"/>
  <c r="E644" i="1"/>
  <c r="G535" i="1" l="1"/>
  <c r="G534" i="1" s="1"/>
  <c r="G533" i="1" s="1"/>
  <c r="G532" i="1" s="1"/>
  <c r="F535" i="1"/>
  <c r="F534" i="1" s="1"/>
  <c r="F533" i="1" s="1"/>
  <c r="F532" i="1" s="1"/>
  <c r="E535" i="1"/>
  <c r="E534" i="1" s="1"/>
  <c r="E533" i="1" s="1"/>
  <c r="E532" i="1" s="1"/>
  <c r="G517" i="1"/>
  <c r="F517" i="1"/>
  <c r="E517" i="1"/>
  <c r="F138" i="1" l="1"/>
  <c r="F137" i="1" s="1"/>
  <c r="F136" i="1" s="1"/>
  <c r="F135" i="1" s="1"/>
  <c r="F134" i="1" s="1"/>
  <c r="G138" i="1"/>
  <c r="G137" i="1" s="1"/>
  <c r="G136" i="1" s="1"/>
  <c r="G135" i="1" s="1"/>
  <c r="G134" i="1" s="1"/>
  <c r="E138" i="1"/>
  <c r="E137" i="1" s="1"/>
  <c r="E136" i="1" s="1"/>
  <c r="E135" i="1" s="1"/>
  <c r="E134" i="1" s="1"/>
  <c r="G423" i="1"/>
  <c r="F423" i="1"/>
  <c r="E423" i="1"/>
  <c r="G408" i="1"/>
  <c r="F408" i="1"/>
  <c r="E408" i="1"/>
  <c r="E125" i="1"/>
  <c r="F69" i="1"/>
  <c r="G69" i="1"/>
  <c r="E69" i="1"/>
  <c r="E515" i="1" l="1"/>
  <c r="G384" i="1" l="1"/>
  <c r="F384" i="1"/>
  <c r="E384" i="1"/>
  <c r="G561" i="1" l="1"/>
  <c r="F561" i="1"/>
  <c r="E561" i="1"/>
  <c r="G440" i="1"/>
  <c r="F440" i="1"/>
  <c r="E440" i="1"/>
  <c r="G650" i="1" l="1"/>
  <c r="G649" i="1" s="1"/>
  <c r="G648" i="1" s="1"/>
  <c r="G647" i="1" s="1"/>
  <c r="F650" i="1"/>
  <c r="F649" i="1" s="1"/>
  <c r="F648" i="1" s="1"/>
  <c r="F647" i="1" s="1"/>
  <c r="E650" i="1"/>
  <c r="E649" i="1" s="1"/>
  <c r="E648" i="1" s="1"/>
  <c r="E647" i="1" s="1"/>
  <c r="G642" i="1"/>
  <c r="F642" i="1"/>
  <c r="E642" i="1"/>
  <c r="G515" i="1"/>
  <c r="F515" i="1"/>
  <c r="G540" i="1"/>
  <c r="G539" i="1" s="1"/>
  <c r="G538" i="1" s="1"/>
  <c r="G537" i="1" s="1"/>
  <c r="F540" i="1"/>
  <c r="F539" i="1" s="1"/>
  <c r="F538" i="1" s="1"/>
  <c r="F537" i="1" s="1"/>
  <c r="E540" i="1"/>
  <c r="E539" i="1" s="1"/>
  <c r="E538" i="1" s="1"/>
  <c r="E537" i="1" s="1"/>
  <c r="G452" i="1"/>
  <c r="F452" i="1"/>
  <c r="E452" i="1"/>
  <c r="G386" i="1"/>
  <c r="F386" i="1"/>
  <c r="E386" i="1"/>
  <c r="G379" i="1"/>
  <c r="F379" i="1"/>
  <c r="E379" i="1"/>
  <c r="G367" i="1"/>
  <c r="F367" i="1"/>
  <c r="E367" i="1"/>
  <c r="G114" i="1"/>
  <c r="G113" i="1" s="1"/>
  <c r="G112" i="1" s="1"/>
  <c r="G111" i="1" s="1"/>
  <c r="G110" i="1" s="1"/>
  <c r="F114" i="1"/>
  <c r="F113" i="1" s="1"/>
  <c r="F112" i="1" s="1"/>
  <c r="F111" i="1" s="1"/>
  <c r="F110" i="1" s="1"/>
  <c r="E114" i="1"/>
  <c r="E113" i="1" s="1"/>
  <c r="E112" i="1" s="1"/>
  <c r="E111" i="1" s="1"/>
  <c r="E110" i="1" s="1"/>
  <c r="G326" i="1"/>
  <c r="F326" i="1"/>
  <c r="E326" i="1"/>
  <c r="F641" i="1" l="1"/>
  <c r="F640" i="1" s="1"/>
  <c r="E641" i="1"/>
  <c r="E640" i="1" s="1"/>
  <c r="G641" i="1"/>
  <c r="G640" i="1" s="1"/>
  <c r="F106" i="1"/>
  <c r="F105" i="1" s="1"/>
  <c r="F104" i="1" s="1"/>
  <c r="F103" i="1" s="1"/>
  <c r="F102" i="1" s="1"/>
  <c r="F101" i="1" s="1"/>
  <c r="G106" i="1"/>
  <c r="G105" i="1" s="1"/>
  <c r="G104" i="1" s="1"/>
  <c r="G103" i="1" s="1"/>
  <c r="G102" i="1" s="1"/>
  <c r="G101" i="1" s="1"/>
  <c r="E106" i="1"/>
  <c r="E105" i="1" s="1"/>
  <c r="E104" i="1" s="1"/>
  <c r="E103" i="1" s="1"/>
  <c r="E102" i="1" s="1"/>
  <c r="E101" i="1" s="1"/>
  <c r="F81" i="1"/>
  <c r="G81" i="1"/>
  <c r="E81" i="1"/>
  <c r="F32" i="1"/>
  <c r="F31" i="1" s="1"/>
  <c r="F30" i="1" s="1"/>
  <c r="F29" i="1" s="1"/>
  <c r="F28" i="1" s="1"/>
  <c r="G32" i="1"/>
  <c r="G31" i="1" s="1"/>
  <c r="G30" i="1" s="1"/>
  <c r="G29" i="1" s="1"/>
  <c r="G28" i="1" s="1"/>
  <c r="E32" i="1"/>
  <c r="E31" i="1" s="1"/>
  <c r="E30" i="1" s="1"/>
  <c r="E29" i="1" s="1"/>
  <c r="E28" i="1" s="1"/>
  <c r="G693" i="1" l="1"/>
  <c r="F693" i="1"/>
  <c r="E693" i="1"/>
  <c r="G661" i="1" l="1"/>
  <c r="F661" i="1"/>
  <c r="E661" i="1"/>
  <c r="G98" i="1" l="1"/>
  <c r="G97" i="1" s="1"/>
  <c r="G96" i="1" s="1"/>
  <c r="F98" i="1"/>
  <c r="F97" i="1" s="1"/>
  <c r="F96" i="1" s="1"/>
  <c r="E98" i="1"/>
  <c r="E97" i="1" s="1"/>
  <c r="E96" i="1" s="1"/>
  <c r="G514" i="1" l="1"/>
  <c r="F514" i="1"/>
  <c r="E514" i="1"/>
  <c r="G670" i="1"/>
  <c r="F670" i="1"/>
  <c r="E670" i="1"/>
  <c r="E669" i="1" s="1"/>
  <c r="E487" i="1" l="1"/>
  <c r="G489" i="1"/>
  <c r="F489" i="1"/>
  <c r="E489" i="1"/>
  <c r="G480" i="1"/>
  <c r="F480" i="1"/>
  <c r="E480" i="1"/>
  <c r="G491" i="1"/>
  <c r="F491" i="1"/>
  <c r="E491" i="1"/>
  <c r="G487" i="1"/>
  <c r="F487" i="1"/>
  <c r="G478" i="1"/>
  <c r="F478" i="1"/>
  <c r="E478" i="1"/>
  <c r="E475" i="1" s="1"/>
  <c r="G476" i="1"/>
  <c r="F476" i="1"/>
  <c r="G472" i="1"/>
  <c r="G471" i="1" s="1"/>
  <c r="G470" i="1" s="1"/>
  <c r="F472" i="1"/>
  <c r="F471" i="1" s="1"/>
  <c r="F470" i="1" s="1"/>
  <c r="E472" i="1"/>
  <c r="E471" i="1" s="1"/>
  <c r="E470" i="1" s="1"/>
  <c r="G454" i="1"/>
  <c r="F454" i="1"/>
  <c r="E454" i="1"/>
  <c r="G458" i="1"/>
  <c r="F458" i="1"/>
  <c r="E458" i="1"/>
  <c r="G434" i="1"/>
  <c r="F434" i="1"/>
  <c r="E434" i="1"/>
  <c r="G432" i="1"/>
  <c r="F432" i="1"/>
  <c r="E432" i="1"/>
  <c r="G430" i="1"/>
  <c r="F430" i="1"/>
  <c r="E430" i="1"/>
  <c r="G427" i="1"/>
  <c r="G422" i="1" s="1"/>
  <c r="F427" i="1"/>
  <c r="F422" i="1" s="1"/>
  <c r="E427" i="1"/>
  <c r="E422" i="1" s="1"/>
  <c r="G529" i="1"/>
  <c r="F529" i="1"/>
  <c r="E529" i="1"/>
  <c r="G526" i="1"/>
  <c r="G525" i="1" s="1"/>
  <c r="F526" i="1"/>
  <c r="F525" i="1" s="1"/>
  <c r="E526" i="1"/>
  <c r="E525" i="1" s="1"/>
  <c r="G521" i="1"/>
  <c r="G520" i="1" s="1"/>
  <c r="G513" i="1" s="1"/>
  <c r="F521" i="1"/>
  <c r="F520" i="1" s="1"/>
  <c r="F513" i="1" s="1"/>
  <c r="E521" i="1"/>
  <c r="E520" i="1" s="1"/>
  <c r="E513" i="1" s="1"/>
  <c r="G509" i="1"/>
  <c r="G508" i="1" s="1"/>
  <c r="F509" i="1"/>
  <c r="F508" i="1" s="1"/>
  <c r="E509" i="1"/>
  <c r="E508" i="1" s="1"/>
  <c r="G506" i="1"/>
  <c r="G505" i="1" s="1"/>
  <c r="F506" i="1"/>
  <c r="F505" i="1" s="1"/>
  <c r="E506" i="1"/>
  <c r="E505" i="1" s="1"/>
  <c r="G503" i="1"/>
  <c r="G502" i="1" s="1"/>
  <c r="F503" i="1"/>
  <c r="F502" i="1" s="1"/>
  <c r="E503" i="1"/>
  <c r="E502" i="1" s="1"/>
  <c r="G499" i="1"/>
  <c r="G498" i="1" s="1"/>
  <c r="G497" i="1" s="1"/>
  <c r="F499" i="1"/>
  <c r="F498" i="1" s="1"/>
  <c r="F497" i="1" s="1"/>
  <c r="E499" i="1"/>
  <c r="E498" i="1" s="1"/>
  <c r="E497" i="1" s="1"/>
  <c r="G656" i="1"/>
  <c r="G655" i="1" s="1"/>
  <c r="G654" i="1" s="1"/>
  <c r="G653" i="1" s="1"/>
  <c r="F656" i="1"/>
  <c r="F655" i="1" s="1"/>
  <c r="F654" i="1" s="1"/>
  <c r="F653" i="1" s="1"/>
  <c r="E656" i="1"/>
  <c r="E655" i="1" s="1"/>
  <c r="E654" i="1" s="1"/>
  <c r="E653" i="1" s="1"/>
  <c r="G684" i="1"/>
  <c r="F684" i="1"/>
  <c r="E684" i="1"/>
  <c r="G415" i="1"/>
  <c r="G414" i="1" s="1"/>
  <c r="F415" i="1"/>
  <c r="F414" i="1" s="1"/>
  <c r="E415" i="1"/>
  <c r="E414" i="1" s="1"/>
  <c r="G406" i="1"/>
  <c r="G401" i="1" s="1"/>
  <c r="G400" i="1" s="1"/>
  <c r="F406" i="1"/>
  <c r="F401" i="1" s="1"/>
  <c r="F400" i="1" s="1"/>
  <c r="E406" i="1"/>
  <c r="E401" i="1" s="1"/>
  <c r="E400" i="1" s="1"/>
  <c r="G390" i="1"/>
  <c r="F390" i="1"/>
  <c r="E390" i="1"/>
  <c r="G388" i="1"/>
  <c r="F388" i="1"/>
  <c r="E388" i="1"/>
  <c r="G381" i="1"/>
  <c r="F381" i="1"/>
  <c r="E381" i="1"/>
  <c r="G375" i="1"/>
  <c r="F375" i="1"/>
  <c r="E375" i="1"/>
  <c r="G373" i="1"/>
  <c r="F373" i="1"/>
  <c r="E373" i="1"/>
  <c r="G371" i="1"/>
  <c r="F371" i="1"/>
  <c r="E371" i="1"/>
  <c r="G369" i="1"/>
  <c r="F369" i="1"/>
  <c r="E369" i="1"/>
  <c r="G364" i="1"/>
  <c r="F364" i="1"/>
  <c r="E364" i="1"/>
  <c r="G362" i="1"/>
  <c r="F362" i="1"/>
  <c r="E362" i="1"/>
  <c r="G354" i="1"/>
  <c r="G351" i="1" s="1"/>
  <c r="F354" i="1"/>
  <c r="F351" i="1" s="1"/>
  <c r="E354" i="1"/>
  <c r="E351" i="1" s="1"/>
  <c r="G345" i="1"/>
  <c r="F345" i="1"/>
  <c r="E345" i="1"/>
  <c r="G343" i="1"/>
  <c r="F343" i="1"/>
  <c r="E343" i="1"/>
  <c r="E332" i="1"/>
  <c r="G330" i="1"/>
  <c r="F330" i="1"/>
  <c r="E330" i="1"/>
  <c r="G328" i="1"/>
  <c r="F328" i="1"/>
  <c r="E328" i="1"/>
  <c r="G444" i="1"/>
  <c r="F444" i="1"/>
  <c r="E444" i="1"/>
  <c r="G442" i="1"/>
  <c r="F442" i="1"/>
  <c r="E442" i="1"/>
  <c r="G695" i="1"/>
  <c r="F695" i="1"/>
  <c r="E695" i="1"/>
  <c r="G675" i="1"/>
  <c r="G674" i="1" s="1"/>
  <c r="F675" i="1"/>
  <c r="F674" i="1" s="1"/>
  <c r="E675" i="1"/>
  <c r="E674" i="1" s="1"/>
  <c r="G669" i="1"/>
  <c r="G668" i="1" s="1"/>
  <c r="G667" i="1" s="1"/>
  <c r="G666" i="1" s="1"/>
  <c r="F669" i="1"/>
  <c r="F668" i="1" s="1"/>
  <c r="F667" i="1" s="1"/>
  <c r="F666" i="1" s="1"/>
  <c r="E668" i="1"/>
  <c r="E667" i="1" s="1"/>
  <c r="E666" i="1" s="1"/>
  <c r="G663" i="1"/>
  <c r="G660" i="1" s="1"/>
  <c r="F663" i="1"/>
  <c r="F660" i="1" s="1"/>
  <c r="E663" i="1"/>
  <c r="E660" i="1" s="1"/>
  <c r="G638" i="1"/>
  <c r="G637" i="1" s="1"/>
  <c r="G636" i="1" s="1"/>
  <c r="G635" i="1" s="1"/>
  <c r="G634" i="1" s="1"/>
  <c r="F638" i="1"/>
  <c r="F637" i="1" s="1"/>
  <c r="F636" i="1" s="1"/>
  <c r="F635" i="1" s="1"/>
  <c r="F634" i="1" s="1"/>
  <c r="E638" i="1"/>
  <c r="E637" i="1" s="1"/>
  <c r="E636" i="1" s="1"/>
  <c r="E635" i="1" s="1"/>
  <c r="E634" i="1" s="1"/>
  <c r="G632" i="1"/>
  <c r="G630" i="1" s="1"/>
  <c r="G629" i="1" s="1"/>
  <c r="G628" i="1" s="1"/>
  <c r="F632" i="1"/>
  <c r="F630" i="1" s="1"/>
  <c r="F629" i="1" s="1"/>
  <c r="F628" i="1" s="1"/>
  <c r="E632" i="1"/>
  <c r="E631" i="1" s="1"/>
  <c r="G38" i="1"/>
  <c r="G37" i="1" s="1"/>
  <c r="G36" i="1" s="1"/>
  <c r="G35" i="1" s="1"/>
  <c r="F38" i="1"/>
  <c r="F37" i="1" s="1"/>
  <c r="F36" i="1" s="1"/>
  <c r="F35" i="1" s="1"/>
  <c r="E38" i="1"/>
  <c r="E37" i="1" s="1"/>
  <c r="E36" i="1" s="1"/>
  <c r="E35" i="1" s="1"/>
  <c r="G191" i="1"/>
  <c r="G190" i="1" s="1"/>
  <c r="G189" i="1" s="1"/>
  <c r="G188" i="1" s="1"/>
  <c r="G187" i="1" s="1"/>
  <c r="F191" i="1"/>
  <c r="F190" i="1" s="1"/>
  <c r="F189" i="1" s="1"/>
  <c r="F188" i="1" s="1"/>
  <c r="F187" i="1" s="1"/>
  <c r="E191" i="1"/>
  <c r="E190" i="1" s="1"/>
  <c r="E189" i="1" s="1"/>
  <c r="E188" i="1" s="1"/>
  <c r="E187" i="1" s="1"/>
  <c r="G177" i="1"/>
  <c r="G176" i="1" s="1"/>
  <c r="F177" i="1"/>
  <c r="F176" i="1" s="1"/>
  <c r="E177" i="1"/>
  <c r="E176" i="1" s="1"/>
  <c r="G144" i="1"/>
  <c r="F144" i="1"/>
  <c r="E144" i="1"/>
  <c r="G143" i="1"/>
  <c r="F143" i="1"/>
  <c r="E143" i="1"/>
  <c r="G142" i="1"/>
  <c r="G141" i="1" s="1"/>
  <c r="G140" i="1" s="1"/>
  <c r="F142" i="1"/>
  <c r="F141" i="1" s="1"/>
  <c r="F140" i="1" s="1"/>
  <c r="E142" i="1"/>
  <c r="E141" i="1" s="1"/>
  <c r="E140" i="1" s="1"/>
  <c r="G64" i="1"/>
  <c r="F64" i="1"/>
  <c r="E64" i="1"/>
  <c r="G74" i="1"/>
  <c r="G73" i="1" s="1"/>
  <c r="F74" i="1"/>
  <c r="F73" i="1" s="1"/>
  <c r="E74" i="1"/>
  <c r="E73" i="1" s="1"/>
  <c r="G67" i="1"/>
  <c r="G66" i="1" s="1"/>
  <c r="F67" i="1"/>
  <c r="F66" i="1" s="1"/>
  <c r="E67" i="1"/>
  <c r="E66" i="1" s="1"/>
  <c r="G62" i="1"/>
  <c r="F62" i="1"/>
  <c r="E62" i="1"/>
  <c r="G60" i="1"/>
  <c r="F60" i="1"/>
  <c r="E60" i="1"/>
  <c r="G18" i="1"/>
  <c r="G17" i="1" s="1"/>
  <c r="F18" i="1"/>
  <c r="F17" i="1" s="1"/>
  <c r="E18" i="1"/>
  <c r="E17" i="1" s="1"/>
  <c r="E15" i="1" s="1"/>
  <c r="G43" i="1"/>
  <c r="G42" i="1" s="1"/>
  <c r="G41" i="1" s="1"/>
  <c r="F43" i="1"/>
  <c r="F42" i="1" s="1"/>
  <c r="F41" i="1" s="1"/>
  <c r="E43" i="1"/>
  <c r="E42" i="1" s="1"/>
  <c r="E41" i="1" s="1"/>
  <c r="F475" i="1" l="1"/>
  <c r="G475" i="1"/>
  <c r="F451" i="1"/>
  <c r="E451" i="1"/>
  <c r="G451" i="1"/>
  <c r="G450" i="1" s="1"/>
  <c r="G449" i="1" s="1"/>
  <c r="F486" i="1"/>
  <c r="F485" i="1" s="1"/>
  <c r="G486" i="1"/>
  <c r="G485" i="1" s="1"/>
  <c r="E486" i="1"/>
  <c r="E485" i="1" s="1"/>
  <c r="E366" i="1"/>
  <c r="G366" i="1"/>
  <c r="E325" i="1"/>
  <c r="E324" i="1" s="1"/>
  <c r="E323" i="1" s="1"/>
  <c r="F366" i="1"/>
  <c r="G325" i="1"/>
  <c r="G324" i="1" s="1"/>
  <c r="G323" i="1" s="1"/>
  <c r="F325" i="1"/>
  <c r="F324" i="1" s="1"/>
  <c r="F323" i="1" s="1"/>
  <c r="E681" i="1"/>
  <c r="E680" i="1" s="1"/>
  <c r="E679" i="1" s="1"/>
  <c r="E678" i="1" s="1"/>
  <c r="G681" i="1"/>
  <c r="G680" i="1" s="1"/>
  <c r="G679" i="1" s="1"/>
  <c r="G678" i="1" s="1"/>
  <c r="F681" i="1"/>
  <c r="F680" i="1" s="1"/>
  <c r="F679" i="1" s="1"/>
  <c r="F678" i="1" s="1"/>
  <c r="E350" i="1"/>
  <c r="G350" i="1"/>
  <c r="F350" i="1"/>
  <c r="G34" i="1"/>
  <c r="G474" i="1"/>
  <c r="F450" i="1"/>
  <c r="F449" i="1" s="1"/>
  <c r="E474" i="1"/>
  <c r="F474" i="1"/>
  <c r="F383" i="1"/>
  <c r="E383" i="1"/>
  <c r="G383" i="1"/>
  <c r="E659" i="1"/>
  <c r="E658" i="1" s="1"/>
  <c r="E646" i="1" s="1"/>
  <c r="G659" i="1"/>
  <c r="G658" i="1" s="1"/>
  <c r="G646" i="1" s="1"/>
  <c r="G692" i="1"/>
  <c r="G691" i="1" s="1"/>
  <c r="G690" i="1" s="1"/>
  <c r="F659" i="1"/>
  <c r="F658" i="1" s="1"/>
  <c r="F646" i="1" s="1"/>
  <c r="F692" i="1"/>
  <c r="F691" i="1" s="1"/>
  <c r="F690" i="1" s="1"/>
  <c r="G439" i="1"/>
  <c r="G438" i="1" s="1"/>
  <c r="G437" i="1" s="1"/>
  <c r="F439" i="1"/>
  <c r="F438" i="1" s="1"/>
  <c r="F437" i="1" s="1"/>
  <c r="E439" i="1"/>
  <c r="E438" i="1" s="1"/>
  <c r="E437" i="1" s="1"/>
  <c r="E692" i="1"/>
  <c r="E691" i="1" s="1"/>
  <c r="E690" i="1" s="1"/>
  <c r="E59" i="1"/>
  <c r="E34" i="1"/>
  <c r="E524" i="1"/>
  <c r="E512" i="1" s="1"/>
  <c r="E511" i="1" s="1"/>
  <c r="E72" i="1"/>
  <c r="E429" i="1"/>
  <c r="G501" i="1"/>
  <c r="G496" i="1" s="1"/>
  <c r="G495" i="1" s="1"/>
  <c r="F429" i="1"/>
  <c r="G429" i="1"/>
  <c r="F524" i="1"/>
  <c r="F512" i="1" s="1"/>
  <c r="F511" i="1" s="1"/>
  <c r="E501" i="1"/>
  <c r="E496" i="1" s="1"/>
  <c r="E495" i="1" s="1"/>
  <c r="G524" i="1"/>
  <c r="G512" i="1" s="1"/>
  <c r="G511" i="1" s="1"/>
  <c r="F501" i="1"/>
  <c r="F496" i="1" s="1"/>
  <c r="F495" i="1" s="1"/>
  <c r="F361" i="1"/>
  <c r="G413" i="1"/>
  <c r="G395" i="1" s="1"/>
  <c r="E342" i="1"/>
  <c r="E341" i="1" s="1"/>
  <c r="E361" i="1"/>
  <c r="E413" i="1"/>
  <c r="E395" i="1" s="1"/>
  <c r="F413" i="1"/>
  <c r="F395" i="1" s="1"/>
  <c r="G342" i="1"/>
  <c r="G361" i="1"/>
  <c r="F342" i="1"/>
  <c r="F34" i="1"/>
  <c r="F673" i="1"/>
  <c r="F672" i="1" s="1"/>
  <c r="G673" i="1"/>
  <c r="G672" i="1" s="1"/>
  <c r="E630" i="1"/>
  <c r="E629" i="1" s="1"/>
  <c r="E628" i="1" s="1"/>
  <c r="F631" i="1"/>
  <c r="G631" i="1"/>
  <c r="F59" i="1"/>
  <c r="G59" i="1"/>
  <c r="G72" i="1"/>
  <c r="F72" i="1"/>
  <c r="F15" i="1"/>
  <c r="F16" i="1"/>
  <c r="G16" i="1"/>
  <c r="G15" i="1"/>
  <c r="E16" i="1"/>
  <c r="G274" i="1"/>
  <c r="F274" i="1"/>
  <c r="E274" i="1"/>
  <c r="E156" i="1"/>
  <c r="F665" i="1" l="1"/>
  <c r="E360" i="1"/>
  <c r="G665" i="1"/>
  <c r="F360" i="1"/>
  <c r="F359" i="1" s="1"/>
  <c r="E336" i="1"/>
  <c r="G360" i="1"/>
  <c r="G359" i="1" s="1"/>
  <c r="F341" i="1"/>
  <c r="F336" i="1" s="1"/>
  <c r="F322" i="1" s="1"/>
  <c r="G341" i="1"/>
  <c r="G336" i="1" s="1"/>
  <c r="G322" i="1" s="1"/>
  <c r="F469" i="1"/>
  <c r="E450" i="1"/>
  <c r="E449" i="1" s="1"/>
  <c r="E421" i="1"/>
  <c r="E420" i="1" s="1"/>
  <c r="E469" i="1"/>
  <c r="G469" i="1"/>
  <c r="E688" i="1"/>
  <c r="E689" i="1"/>
  <c r="F689" i="1"/>
  <c r="F688" i="1"/>
  <c r="G689" i="1"/>
  <c r="G688" i="1"/>
  <c r="F421" i="1"/>
  <c r="F420" i="1" s="1"/>
  <c r="E58" i="1"/>
  <c r="E57" i="1" s="1"/>
  <c r="G58" i="1"/>
  <c r="E673" i="1"/>
  <c r="E672" i="1" s="1"/>
  <c r="E665" i="1" s="1"/>
  <c r="F58" i="1"/>
  <c r="E627" i="1"/>
  <c r="G421" i="1"/>
  <c r="G420" i="1" s="1"/>
  <c r="G627" i="1"/>
  <c r="F627" i="1"/>
  <c r="E322" i="1"/>
  <c r="E359" i="1"/>
  <c r="G197" i="1"/>
  <c r="F197" i="1"/>
  <c r="E197" i="1"/>
  <c r="E358" i="1" l="1"/>
  <c r="G358" i="1"/>
  <c r="F358" i="1"/>
  <c r="F419" i="1"/>
  <c r="G419" i="1"/>
  <c r="E419" i="1"/>
  <c r="G88" i="1"/>
  <c r="F88" i="1"/>
  <c r="E88" i="1"/>
  <c r="G84" i="1"/>
  <c r="F84" i="1"/>
  <c r="E84" i="1"/>
  <c r="E321" i="1" l="1"/>
  <c r="G321" i="1"/>
  <c r="F321" i="1"/>
  <c r="G80" i="1"/>
  <c r="E80" i="1"/>
  <c r="E79" i="1" s="1"/>
  <c r="F80" i="1"/>
  <c r="G182" i="1"/>
  <c r="G181" i="1" s="1"/>
  <c r="F182" i="1"/>
  <c r="F181" i="1" s="1"/>
  <c r="E180" i="1"/>
  <c r="G180" i="1" l="1"/>
  <c r="G179" i="1" s="1"/>
  <c r="F180" i="1"/>
  <c r="F179" i="1" s="1"/>
  <c r="G57" i="1"/>
  <c r="E179" i="1"/>
  <c r="F57" i="1"/>
  <c r="G319" i="1" l="1"/>
  <c r="G318" i="1" s="1"/>
  <c r="F319" i="1"/>
  <c r="F318" i="1" s="1"/>
  <c r="E319" i="1"/>
  <c r="E318" i="1" s="1"/>
  <c r="G125" i="1"/>
  <c r="G124" i="1" s="1"/>
  <c r="G123" i="1" s="1"/>
  <c r="F125" i="1"/>
  <c r="F124" i="1" s="1"/>
  <c r="F123" i="1" s="1"/>
  <c r="E124" i="1"/>
  <c r="E123" i="1" s="1"/>
  <c r="G317" i="1" l="1"/>
  <c r="G316" i="1" s="1"/>
  <c r="G315" i="1" s="1"/>
  <c r="E317" i="1"/>
  <c r="E316" i="1" s="1"/>
  <c r="E315" i="1" s="1"/>
  <c r="F317" i="1"/>
  <c r="F316" i="1" s="1"/>
  <c r="F315" i="1" s="1"/>
  <c r="G586" i="1" l="1"/>
  <c r="G585" i="1" s="1"/>
  <c r="F586" i="1"/>
  <c r="F585" i="1" s="1"/>
  <c r="E586" i="1"/>
  <c r="E585" i="1" s="1"/>
  <c r="G555" i="1"/>
  <c r="F555" i="1"/>
  <c r="E555" i="1"/>
  <c r="G313" i="1" l="1"/>
  <c r="G312" i="1" s="1"/>
  <c r="F313" i="1"/>
  <c r="F312" i="1" s="1"/>
  <c r="E313" i="1"/>
  <c r="E312" i="1" s="1"/>
  <c r="G291" i="1"/>
  <c r="F291" i="1"/>
  <c r="E291" i="1"/>
  <c r="G289" i="1"/>
  <c r="F289" i="1"/>
  <c r="E289" i="1"/>
  <c r="G287" i="1"/>
  <c r="F287" i="1"/>
  <c r="E287" i="1"/>
  <c r="G285" i="1"/>
  <c r="F285" i="1"/>
  <c r="E285" i="1"/>
  <c r="G283" i="1"/>
  <c r="F283" i="1"/>
  <c r="E283" i="1"/>
  <c r="G281" i="1"/>
  <c r="F281" i="1"/>
  <c r="E281" i="1"/>
  <c r="G279" i="1"/>
  <c r="F279" i="1"/>
  <c r="E279" i="1"/>
  <c r="G277" i="1"/>
  <c r="F277" i="1"/>
  <c r="E277" i="1"/>
  <c r="G272" i="1"/>
  <c r="F272" i="1"/>
  <c r="E272" i="1"/>
  <c r="G270" i="1"/>
  <c r="F270" i="1"/>
  <c r="E270" i="1"/>
  <c r="G268" i="1"/>
  <c r="F268" i="1"/>
  <c r="E268" i="1"/>
  <c r="G266" i="1"/>
  <c r="F266" i="1"/>
  <c r="E266" i="1"/>
  <c r="G264" i="1"/>
  <c r="F264" i="1"/>
  <c r="E264" i="1"/>
  <c r="G262" i="1"/>
  <c r="F262" i="1"/>
  <c r="E262" i="1"/>
  <c r="G260" i="1"/>
  <c r="F260" i="1"/>
  <c r="E260" i="1"/>
  <c r="G253" i="1"/>
  <c r="F253" i="1"/>
  <c r="E253" i="1"/>
  <c r="G251" i="1"/>
  <c r="F251" i="1"/>
  <c r="E251" i="1"/>
  <c r="E249" i="1"/>
  <c r="G249" i="1"/>
  <c r="F249" i="1"/>
  <c r="G243" i="1"/>
  <c r="G242" i="1" s="1"/>
  <c r="F243" i="1"/>
  <c r="F242" i="1" s="1"/>
  <c r="E243" i="1"/>
  <c r="E242" i="1" s="1"/>
  <c r="G236" i="1"/>
  <c r="F236" i="1"/>
  <c r="E236" i="1"/>
  <c r="G234" i="1"/>
  <c r="F234" i="1"/>
  <c r="E234" i="1"/>
  <c r="G232" i="1"/>
  <c r="F232" i="1"/>
  <c r="E232" i="1"/>
  <c r="G230" i="1"/>
  <c r="F230" i="1"/>
  <c r="E230" i="1"/>
  <c r="G228" i="1"/>
  <c r="F228" i="1"/>
  <c r="E228" i="1"/>
  <c r="E226" i="1"/>
  <c r="G226" i="1"/>
  <c r="F226" i="1"/>
  <c r="G224" i="1"/>
  <c r="F224" i="1"/>
  <c r="E224" i="1"/>
  <c r="G222" i="1"/>
  <c r="F222" i="1"/>
  <c r="E222" i="1"/>
  <c r="G220" i="1"/>
  <c r="F220" i="1"/>
  <c r="E220" i="1"/>
  <c r="G218" i="1"/>
  <c r="F218" i="1"/>
  <c r="E218" i="1"/>
  <c r="G216" i="1"/>
  <c r="F216" i="1"/>
  <c r="E216" i="1"/>
  <c r="G214" i="1"/>
  <c r="F214" i="1"/>
  <c r="E214" i="1"/>
  <c r="G212" i="1"/>
  <c r="F212" i="1"/>
  <c r="E212" i="1"/>
  <c r="G210" i="1"/>
  <c r="F210" i="1"/>
  <c r="E210" i="1"/>
  <c r="G208" i="1"/>
  <c r="F208" i="1"/>
  <c r="E208" i="1"/>
  <c r="G206" i="1"/>
  <c r="F206" i="1"/>
  <c r="E206" i="1"/>
  <c r="G204" i="1"/>
  <c r="F204" i="1"/>
  <c r="E204" i="1"/>
  <c r="G200" i="1"/>
  <c r="F200" i="1"/>
  <c r="E200" i="1"/>
  <c r="F257" i="1" l="1"/>
  <c r="G248" i="1"/>
  <c r="E257" i="1"/>
  <c r="G257" i="1"/>
  <c r="F248" i="1"/>
  <c r="E248" i="1"/>
  <c r="F196" i="1"/>
  <c r="E196" i="1"/>
  <c r="G196" i="1"/>
  <c r="G247" i="1" l="1"/>
  <c r="G246" i="1" s="1"/>
  <c r="G245" i="1" s="1"/>
  <c r="E247" i="1"/>
  <c r="F247" i="1"/>
  <c r="F246" i="1" s="1"/>
  <c r="F245" i="1" s="1"/>
  <c r="G156" i="1" l="1"/>
  <c r="F156" i="1"/>
  <c r="G150" i="1"/>
  <c r="F150" i="1"/>
  <c r="E150" i="1"/>
  <c r="G573" i="1" l="1"/>
  <c r="F573" i="1"/>
  <c r="E573" i="1"/>
  <c r="G152" i="1" l="1"/>
  <c r="F152" i="1"/>
  <c r="E152" i="1"/>
  <c r="G166" i="1" l="1"/>
  <c r="F166" i="1"/>
  <c r="E166" i="1"/>
  <c r="E163" i="1"/>
  <c r="F163" i="1"/>
  <c r="G163" i="1"/>
  <c r="G161" i="1"/>
  <c r="F161" i="1"/>
  <c r="E161" i="1"/>
  <c r="F160" i="1" l="1"/>
  <c r="G160" i="1"/>
  <c r="E160" i="1"/>
  <c r="G168" i="1"/>
  <c r="G165" i="1" s="1"/>
  <c r="F168" i="1"/>
  <c r="F165" i="1" s="1"/>
  <c r="E168" i="1"/>
  <c r="E165" i="1" s="1"/>
  <c r="G158" i="1"/>
  <c r="G149" i="1" s="1"/>
  <c r="F158" i="1"/>
  <c r="F149" i="1" s="1"/>
  <c r="E158" i="1"/>
  <c r="E149" i="1" s="1"/>
  <c r="G571" i="1"/>
  <c r="F571" i="1"/>
  <c r="F148" i="1" l="1"/>
  <c r="F147" i="1" s="1"/>
  <c r="F146" i="1" s="1"/>
  <c r="G148" i="1"/>
  <c r="G147" i="1" s="1"/>
  <c r="G146" i="1" s="1"/>
  <c r="E148" i="1"/>
  <c r="E571" i="1"/>
  <c r="E567" i="1" l="1"/>
  <c r="E553" i="1" l="1"/>
  <c r="E552" i="1" s="1"/>
  <c r="F553" i="1"/>
  <c r="F552" i="1" s="1"/>
  <c r="G553" i="1"/>
  <c r="G552" i="1" s="1"/>
  <c r="G55" i="1" l="1"/>
  <c r="G54" i="1" s="1"/>
  <c r="F55" i="1"/>
  <c r="F54" i="1" s="1"/>
  <c r="E55" i="1"/>
  <c r="E54" i="1" s="1"/>
  <c r="E53" i="1" l="1"/>
  <c r="E52" i="1" s="1"/>
  <c r="G53" i="1"/>
  <c r="G52" i="1" s="1"/>
  <c r="F53" i="1"/>
  <c r="F52" i="1" s="1"/>
  <c r="E550" i="1" l="1"/>
  <c r="F550" i="1"/>
  <c r="E195" i="1" l="1"/>
  <c r="E120" i="1" l="1"/>
  <c r="G591" i="1" l="1"/>
  <c r="F591" i="1"/>
  <c r="E591" i="1"/>
  <c r="G567" i="1" l="1"/>
  <c r="F567" i="1"/>
  <c r="G563" i="1" l="1"/>
  <c r="G560" i="1" s="1"/>
  <c r="F563" i="1"/>
  <c r="F560" i="1" s="1"/>
  <c r="E563" i="1"/>
  <c r="E560" i="1" s="1"/>
  <c r="E246" i="1" l="1"/>
  <c r="E245" i="1" s="1"/>
  <c r="G602" i="1" l="1"/>
  <c r="G599" i="1" s="1"/>
  <c r="G598" i="1" s="1"/>
  <c r="F602" i="1"/>
  <c r="F599" i="1" s="1"/>
  <c r="F598" i="1" s="1"/>
  <c r="E602" i="1"/>
  <c r="E599" i="1" s="1"/>
  <c r="E598" i="1" s="1"/>
  <c r="F13" i="1" l="1"/>
  <c r="F12" i="1" s="1"/>
  <c r="F11" i="1" s="1"/>
  <c r="F10" i="1" s="1"/>
  <c r="G13" i="1"/>
  <c r="G12" i="1" s="1"/>
  <c r="G11" i="1" s="1"/>
  <c r="G10" i="1" s="1"/>
  <c r="E13" i="1"/>
  <c r="E12" i="1" s="1"/>
  <c r="E11" i="1" s="1"/>
  <c r="E10" i="1" s="1"/>
  <c r="E9" i="1" s="1"/>
  <c r="F9" i="1" l="1"/>
  <c r="G9" i="1"/>
  <c r="G23" i="1" l="1"/>
  <c r="G22" i="1" s="1"/>
  <c r="G21" i="1" s="1"/>
  <c r="F23" i="1"/>
  <c r="F22" i="1" s="1"/>
  <c r="F21" i="1" s="1"/>
  <c r="E23" i="1"/>
  <c r="E22" i="1" s="1"/>
  <c r="E21" i="1" s="1"/>
  <c r="G174" i="1" l="1"/>
  <c r="G173" i="1" s="1"/>
  <c r="G172" i="1" s="1"/>
  <c r="F174" i="1"/>
  <c r="F173" i="1" s="1"/>
  <c r="F172" i="1" s="1"/>
  <c r="E174" i="1"/>
  <c r="E173" i="1" s="1"/>
  <c r="E172" i="1" s="1"/>
  <c r="E171" i="1" l="1"/>
  <c r="E170" i="1" s="1"/>
  <c r="G171" i="1"/>
  <c r="G170" i="1" s="1"/>
  <c r="G133" i="1" s="1"/>
  <c r="F171" i="1"/>
  <c r="F170" i="1" s="1"/>
  <c r="F133" i="1" s="1"/>
  <c r="E569" i="1" l="1"/>
  <c r="E566" i="1" s="1"/>
  <c r="G569" i="1" l="1"/>
  <c r="G566" i="1" s="1"/>
  <c r="F569" i="1"/>
  <c r="F566" i="1" s="1"/>
  <c r="G589" i="1" l="1"/>
  <c r="F589" i="1"/>
  <c r="F588" i="1" s="1"/>
  <c r="F565" i="1" s="1"/>
  <c r="E589" i="1"/>
  <c r="E588" i="1" s="1"/>
  <c r="E565" i="1" s="1"/>
  <c r="G195" i="1" l="1"/>
  <c r="G194" i="1" s="1"/>
  <c r="G193" i="1" s="1"/>
  <c r="G186" i="1" s="1"/>
  <c r="F195" i="1"/>
  <c r="F194" i="1" s="1"/>
  <c r="F193" i="1" s="1"/>
  <c r="F186" i="1" s="1"/>
  <c r="G588" i="1"/>
  <c r="G565" i="1" s="1"/>
  <c r="E194" i="1"/>
  <c r="E193" i="1" s="1"/>
  <c r="E186" i="1" s="1"/>
  <c r="E147" i="1"/>
  <c r="E146" i="1" l="1"/>
  <c r="E133" i="1" s="1"/>
  <c r="G619" i="1" l="1"/>
  <c r="F619" i="1"/>
  <c r="G611" i="1"/>
  <c r="F611" i="1"/>
  <c r="G558" i="1"/>
  <c r="G557" i="1" s="1"/>
  <c r="F558" i="1"/>
  <c r="F557" i="1" s="1"/>
  <c r="G550" i="1"/>
  <c r="G548" i="1"/>
  <c r="F548" i="1"/>
  <c r="F547" i="1" s="1"/>
  <c r="G131" i="1"/>
  <c r="G130" i="1" s="1"/>
  <c r="F131" i="1"/>
  <c r="F130" i="1" s="1"/>
  <c r="G120" i="1"/>
  <c r="G118" i="1" s="1"/>
  <c r="G117" i="1" s="1"/>
  <c r="F120" i="1"/>
  <c r="F119" i="1" s="1"/>
  <c r="G93" i="1"/>
  <c r="G92" i="1" s="1"/>
  <c r="F93" i="1"/>
  <c r="F92" i="1" s="1"/>
  <c r="G49" i="1"/>
  <c r="G48" i="1" s="1"/>
  <c r="F49" i="1"/>
  <c r="F48" i="1" s="1"/>
  <c r="G47" i="1"/>
  <c r="F47" i="1"/>
  <c r="F608" i="1" l="1"/>
  <c r="F607" i="1" s="1"/>
  <c r="F593" i="1" s="1"/>
  <c r="G608" i="1"/>
  <c r="G607" i="1" s="1"/>
  <c r="G593" i="1" s="1"/>
  <c r="F546" i="1"/>
  <c r="F545" i="1" s="1"/>
  <c r="F618" i="1"/>
  <c r="F617" i="1"/>
  <c r="F616" i="1" s="1"/>
  <c r="F615" i="1" s="1"/>
  <c r="G618" i="1"/>
  <c r="G617" i="1"/>
  <c r="G616" i="1" s="1"/>
  <c r="G615" i="1" s="1"/>
  <c r="G547" i="1"/>
  <c r="G116" i="1"/>
  <c r="G20" i="1"/>
  <c r="F79" i="1"/>
  <c r="F78" i="1" s="1"/>
  <c r="G79" i="1"/>
  <c r="G78" i="1" s="1"/>
  <c r="F46" i="1"/>
  <c r="G46" i="1"/>
  <c r="G129" i="1"/>
  <c r="G128" i="1" s="1"/>
  <c r="G119" i="1"/>
  <c r="F129" i="1"/>
  <c r="F128" i="1" s="1"/>
  <c r="F118" i="1"/>
  <c r="F117" i="1" s="1"/>
  <c r="E93" i="1"/>
  <c r="E92" i="1" s="1"/>
  <c r="E78" i="1" s="1"/>
  <c r="F544" i="1" l="1"/>
  <c r="F51" i="1"/>
  <c r="G51" i="1"/>
  <c r="G8" i="1" s="1"/>
  <c r="G546" i="1"/>
  <c r="G545" i="1" s="1"/>
  <c r="G544" i="1" s="1"/>
  <c r="G543" i="1" s="1"/>
  <c r="F116" i="1"/>
  <c r="F20" i="1"/>
  <c r="F8" i="1" s="1"/>
  <c r="G127" i="1"/>
  <c r="G109" i="1" s="1"/>
  <c r="F127" i="1"/>
  <c r="F543" i="1"/>
  <c r="G7" i="1" l="1"/>
  <c r="F109" i="1"/>
  <c r="F7" i="1" s="1"/>
  <c r="E131" i="1" l="1"/>
  <c r="E129" i="1" l="1"/>
  <c r="E128" i="1" s="1"/>
  <c r="E130" i="1"/>
  <c r="E127" i="1" l="1"/>
  <c r="E558" i="1" l="1"/>
  <c r="E557" i="1" s="1"/>
  <c r="E118" i="1" l="1"/>
  <c r="E117" i="1" s="1"/>
  <c r="E119" i="1"/>
  <c r="E116" i="1" l="1"/>
  <c r="E109" i="1" s="1"/>
  <c r="E548" i="1" l="1"/>
  <c r="E547" i="1" s="1"/>
  <c r="E546" i="1" s="1"/>
  <c r="E619" i="1" l="1"/>
  <c r="E611" i="1"/>
  <c r="E608" i="1" l="1"/>
  <c r="E607" i="1" s="1"/>
  <c r="E593" i="1" s="1"/>
  <c r="E618" i="1"/>
  <c r="E617" i="1"/>
  <c r="E616" i="1" s="1"/>
  <c r="E615" i="1" s="1"/>
  <c r="E545" i="1"/>
  <c r="E544" i="1" l="1"/>
  <c r="E543" i="1" l="1"/>
  <c r="E47" i="1"/>
  <c r="E49" i="1"/>
  <c r="E48" i="1" s="1"/>
  <c r="E51" i="1" l="1"/>
  <c r="E20" i="1"/>
  <c r="E46" i="1"/>
  <c r="E8" i="1" l="1"/>
  <c r="E7" i="1" s="1"/>
</calcChain>
</file>

<file path=xl/sharedStrings.xml><?xml version="1.0" encoding="utf-8"?>
<sst xmlns="http://schemas.openxmlformats.org/spreadsheetml/2006/main" count="2082" uniqueCount="686">
  <si>
    <t>РП</t>
  </si>
  <si>
    <t>КЦСР</t>
  </si>
  <si>
    <t>КВР</t>
  </si>
  <si>
    <t>Наименование</t>
  </si>
  <si>
    <t>ВСЕГО</t>
  </si>
  <si>
    <t>0100</t>
  </si>
  <si>
    <t>0104</t>
  </si>
  <si>
    <t>Общегосударственные вопросы</t>
  </si>
  <si>
    <t>0700</t>
  </si>
  <si>
    <t>ОБРАЗОВАНИЕ</t>
  </si>
  <si>
    <t>0701</t>
  </si>
  <si>
    <t>Дошкольное образование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</si>
  <si>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</si>
  <si>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"Модернизация дошкольного и общего образования как института социального развития"</t>
  </si>
  <si>
    <t>0702</t>
  </si>
  <si>
    <t>Общее образование</t>
  </si>
  <si>
    <t>0709</t>
  </si>
  <si>
    <t>Другие вопросы в области образования</t>
  </si>
  <si>
    <t>Обеспечивающая программа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</si>
  <si>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</si>
  <si>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1003</t>
  </si>
  <si>
    <t>Социальная политика</t>
  </si>
  <si>
    <t>0707</t>
  </si>
  <si>
    <t>1004</t>
  </si>
  <si>
    <t>Охрана семьи и детства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</si>
  <si>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</si>
  <si>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Обеспечивающая подпрограмма</t>
  </si>
  <si>
    <t>0300</t>
  </si>
  <si>
    <t>Национальная безопасность и правоохранительная деятельность</t>
  </si>
  <si>
    <t>0113</t>
  </si>
  <si>
    <t>Пенсионное обеспечение</t>
  </si>
  <si>
    <t>1001</t>
  </si>
  <si>
    <t>Социальное обеспечение и иные выплаты населению</t>
  </si>
  <si>
    <t>Социальное обеспечение населения</t>
  </si>
  <si>
    <t>0103</t>
  </si>
  <si>
    <t>0106</t>
  </si>
  <si>
    <t>0111</t>
  </si>
  <si>
    <t>Резервные фонды</t>
  </si>
  <si>
    <t>Иные бюджетные ассигнования</t>
  </si>
  <si>
    <t>Другие общегосударственные вопросы</t>
  </si>
  <si>
    <t>0804</t>
  </si>
  <si>
    <t>Другие вопросы в области культуры, кинематографии</t>
  </si>
  <si>
    <t>0801</t>
  </si>
  <si>
    <t>1000</t>
  </si>
  <si>
    <t>0400</t>
  </si>
  <si>
    <t>НАЦИОНАЛЬНАЯ ЭКОНОМИКА</t>
  </si>
  <si>
    <t>0409</t>
  </si>
  <si>
    <t>Дорожное хозяйство (дорожные фонды)</t>
  </si>
  <si>
    <t>Подпрограмма "Модернизация дополнительного образования"</t>
  </si>
  <si>
    <t>0412</t>
  </si>
  <si>
    <t>Другие вопросы в области национальной экономики</t>
  </si>
  <si>
    <t>0500</t>
  </si>
  <si>
    <t>1204</t>
  </si>
  <si>
    <t>Другие вопросы в области средств массовой информации</t>
  </si>
  <si>
    <t>600</t>
  </si>
  <si>
    <t>1100</t>
  </si>
  <si>
    <t>ФИЗИЧЕСКАЯ КУЛЬТУРА И СПОРТ</t>
  </si>
  <si>
    <t>1101</t>
  </si>
  <si>
    <t xml:space="preserve">Физическая культура </t>
  </si>
  <si>
    <t>Подпрограмма «Массовая физкультурно-оздоровительная    и спортивная работа»</t>
  </si>
  <si>
    <t>0800</t>
  </si>
  <si>
    <t>КУЛЬТУРА, КИНЕМАТОГРАФИЯ</t>
  </si>
  <si>
    <t>Культура</t>
  </si>
  <si>
    <t>1200</t>
  </si>
  <si>
    <t>Средства массовой информации</t>
  </si>
  <si>
    <t>Предоставление субсидий бюджетным, автономным учреждениям и иным некоммерческим организациям</t>
  </si>
  <si>
    <t xml:space="preserve">Библиотечное обслуживание населения муниципальными бюджетными учреждениями культуры </t>
  </si>
  <si>
    <t>Приобретение материальных запасов для подготовки муниципальных учреждений культуры к отопительному сезону</t>
  </si>
  <si>
    <t>Предоставление субсидий  бюджетным, автономным учреждениям и иным некоммерческим организациям</t>
  </si>
  <si>
    <t>Предоставление дополнительного образования в области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</si>
  <si>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</si>
  <si>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0501</t>
  </si>
  <si>
    <t>Жилищное хозяйство</t>
  </si>
  <si>
    <t>0314</t>
  </si>
  <si>
    <t>Другие вопросы в области национальной безопасности и правоохранительной деятельности</t>
  </si>
  <si>
    <t>Изготовление и распространение тематической информационной и методической литературы</t>
  </si>
  <si>
    <t>0800000000</t>
  </si>
  <si>
    <t>0810000000</t>
  </si>
  <si>
    <t>0890000000</t>
  </si>
  <si>
    <t>0500000000</t>
  </si>
  <si>
    <t>9900000000</t>
  </si>
  <si>
    <t>0540000000</t>
  </si>
  <si>
    <t>0520000000</t>
  </si>
  <si>
    <t>0600000000</t>
  </si>
  <si>
    <t>0640000000</t>
  </si>
  <si>
    <t>0100000000</t>
  </si>
  <si>
    <t>0110000000</t>
  </si>
  <si>
    <t>0830000000</t>
  </si>
  <si>
    <t>0820000000</t>
  </si>
  <si>
    <t>0700000000</t>
  </si>
  <si>
    <t>0710000000</t>
  </si>
  <si>
    <t>0300000000</t>
  </si>
  <si>
    <t>0320000000</t>
  </si>
  <si>
    <t>0550000000</t>
  </si>
  <si>
    <t>0560000000</t>
  </si>
  <si>
    <t>0310000000</t>
  </si>
  <si>
    <t>0200000000</t>
  </si>
  <si>
    <t>0210000000</t>
  </si>
  <si>
    <t>0620000000</t>
  </si>
  <si>
    <t>0290000000</t>
  </si>
  <si>
    <t>0120000000</t>
  </si>
  <si>
    <t>0510000000</t>
  </si>
  <si>
    <t>0400000000</t>
  </si>
  <si>
    <t>0410000000</t>
  </si>
  <si>
    <t>0420000000</t>
  </si>
  <si>
    <t>052042001Б</t>
  </si>
  <si>
    <t>083012001Э</t>
  </si>
  <si>
    <t>083022001Б</t>
  </si>
  <si>
    <t>999002010Ц</t>
  </si>
  <si>
    <t>999002020Ц</t>
  </si>
  <si>
    <t>0190000000</t>
  </si>
  <si>
    <t>041012001Б</t>
  </si>
  <si>
    <t>042012001Б</t>
  </si>
  <si>
    <t>042032002Б</t>
  </si>
  <si>
    <t>042042003Б</t>
  </si>
  <si>
    <t>056012003Г</t>
  </si>
  <si>
    <t>Предоставления общедоступного и бесплатного образования муниципальными бюджетными образовательными учреждениями дополнительного образования детей</t>
  </si>
  <si>
    <t>012012001Г</t>
  </si>
  <si>
    <t>011042002Г</t>
  </si>
  <si>
    <t>011012001Г</t>
  </si>
  <si>
    <t>021042004Г</t>
  </si>
  <si>
    <t>021012001Г</t>
  </si>
  <si>
    <t>056012004Г</t>
  </si>
  <si>
    <t>021032003Г</t>
  </si>
  <si>
    <t>031012002Б</t>
  </si>
  <si>
    <t>056012006Г</t>
  </si>
  <si>
    <t>0790000000</t>
  </si>
  <si>
    <t>032012001Г</t>
  </si>
  <si>
    <t>0110100000</t>
  </si>
  <si>
    <t>0110400000</t>
  </si>
  <si>
    <t>0110500000</t>
  </si>
  <si>
    <t>0810200000</t>
  </si>
  <si>
    <t>0560100000</t>
  </si>
  <si>
    <t>0830200000</t>
  </si>
  <si>
    <t>0540200000</t>
  </si>
  <si>
    <t>0520400000</t>
  </si>
  <si>
    <t>0640100000</t>
  </si>
  <si>
    <t>0830100000</t>
  </si>
  <si>
    <t>0820100000</t>
  </si>
  <si>
    <t>0320100000</t>
  </si>
  <si>
    <t>0550100000</t>
  </si>
  <si>
    <t>0310100000</t>
  </si>
  <si>
    <t>0120100000</t>
  </si>
  <si>
    <t>0410100000</t>
  </si>
  <si>
    <t>0420100000</t>
  </si>
  <si>
    <t>0420300000</t>
  </si>
  <si>
    <t>0420400000</t>
  </si>
  <si>
    <t>0510100000</t>
  </si>
  <si>
    <t>Задача "Сохранение и развитие дополнительного образования в сфере культуры"</t>
  </si>
  <si>
    <t>0210300000</t>
  </si>
  <si>
    <t>Задача "Сохранение и развитие библиотечного дела"</t>
  </si>
  <si>
    <t>0210100000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</si>
  <si>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</si>
  <si>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0210200000</t>
  </si>
  <si>
    <t>0210400000</t>
  </si>
  <si>
    <t>Задача "Укрепление и развитие кадрового потенциала"</t>
  </si>
  <si>
    <t>Задача "Повышение противопожарной защиты объектов с массовым пребыванием людей"</t>
  </si>
  <si>
    <t>0620100000</t>
  </si>
  <si>
    <t>Задача "Улучшение консультативного и информационного обеспечения субъектов малого и среднего предпринимательства"</t>
  </si>
  <si>
    <t xml:space="preserve">Задача "Сокращение детского дорожно-транспортного травматизма и формирование профилактических мероприятий среди детей"
 </t>
  </si>
  <si>
    <t>Задача «Развитие культурно-досугового, художественного творчества молодежи и поддержка детских и молодежных общественных объединений»</t>
  </si>
  <si>
    <t>Задача "Взаимодействие с гражданским обществом"</t>
  </si>
  <si>
    <t>Задача "Формирование у молодежи ценностного отношения к здоровью и  противодействию вредным привычкам"</t>
  </si>
  <si>
    <t>021012002Г</t>
  </si>
  <si>
    <t>Оценка муниципального имущества</t>
  </si>
  <si>
    <t>Задача "Содержание автомобильных дорог общего пользования местного значения и сооружений на них"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</si>
  <si>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государственными внебюджетными фондами</t>
  </si>
  <si>
    <t xml:space="preserve">Задача «Формирование условий для гражданского становления и формирования здорового образа жизни» </t>
  </si>
  <si>
    <t>Размещение информации о проводимых торгах в сфере земельно-имущественных отношений в печатных средствах массовой информации</t>
  </si>
  <si>
    <t>064012001Б</t>
  </si>
  <si>
    <t xml:space="preserve">Организация информационного, методического, правового  и  материально-технического обеспечения проведения мероприятий молодёжной направленности </t>
  </si>
  <si>
    <t>051012001В</t>
  </si>
  <si>
    <t>054022023Д</t>
  </si>
  <si>
    <t>Закупка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</si>
  <si>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</si>
  <si>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 государственных (муниципальных) нужд</t>
  </si>
  <si>
    <t>0290100000</t>
  </si>
  <si>
    <t>029012001С</t>
  </si>
  <si>
    <t>01105S025Г</t>
  </si>
  <si>
    <t>011052023Д</t>
  </si>
  <si>
    <t>0890100000</t>
  </si>
  <si>
    <t>089012001С</t>
  </si>
  <si>
    <t>0790100000</t>
  </si>
  <si>
    <t>079012001С</t>
  </si>
  <si>
    <t>0190100000</t>
  </si>
  <si>
    <t>019012001С</t>
  </si>
  <si>
    <t>плановый период</t>
  </si>
  <si>
    <t>0703</t>
  </si>
  <si>
    <t>Дополнительное образование детей</t>
  </si>
  <si>
    <t>9990000000</t>
  </si>
  <si>
    <t>0220000000</t>
  </si>
  <si>
    <t>Подпрограмма "Создание условий для повышения качества услуг, предоставляемых муниципальными учреждениями культуры"</t>
  </si>
  <si>
    <t>0220100000</t>
  </si>
  <si>
    <t xml:space="preserve">Молодежная политика </t>
  </si>
  <si>
    <t>тыс. руб.</t>
  </si>
  <si>
    <t>0110300000</t>
  </si>
  <si>
    <t>01103S024Г</t>
  </si>
  <si>
    <t>011042003Г</t>
  </si>
  <si>
    <t>0430000000</t>
  </si>
  <si>
    <t>0430100000</t>
  </si>
  <si>
    <t>Задача "Содействие в решении жилищных проблем молодых семей"</t>
  </si>
  <si>
    <t>0502</t>
  </si>
  <si>
    <t>Коммунальное хозяйство</t>
  </si>
  <si>
    <t>ЖИЛИЩНО-КОММУНАЛЬНОЕ ХОЗЯЙСТВО</t>
  </si>
  <si>
    <t>01104S0440</t>
  </si>
  <si>
    <t>02201L4670</t>
  </si>
  <si>
    <t>08201S0320</t>
  </si>
  <si>
    <t>Обеспечение деятельности главного администратора (администратора) программы</t>
  </si>
  <si>
    <t>02103S069Г</t>
  </si>
  <si>
    <t>011042002В</t>
  </si>
  <si>
    <t>03201S069Г</t>
  </si>
  <si>
    <t>01201S069Г</t>
  </si>
  <si>
    <t>04301L4970</t>
  </si>
  <si>
    <t>06401S1050</t>
  </si>
  <si>
    <t>200</t>
  </si>
  <si>
    <t>022012002В</t>
  </si>
  <si>
    <t>01105S108Г</t>
  </si>
  <si>
    <t>062012001П</t>
  </si>
  <si>
    <t>0102</t>
  </si>
  <si>
    <t>089012003С</t>
  </si>
  <si>
    <t>Глава муниципального образования</t>
  </si>
  <si>
    <t>Проведение организационно-технических мероприятий по обеспечению пожарной безопасности в муниципальных учреждениях культуры</t>
  </si>
  <si>
    <t>055012007Г</t>
  </si>
  <si>
    <t>Проведение организационных мероприятий по охране объектов муниципальных учреждений культуры в целях антитеррористической защищенности</t>
  </si>
  <si>
    <t>055012005Г</t>
  </si>
  <si>
    <t>Проведение организационных мероприятий по охране объектов муниципальных учреждений образования в целях антитеррористической защищенности</t>
  </si>
  <si>
    <t>055012006Г</t>
  </si>
  <si>
    <t>Проведение организационно-технических мероприятий по обеспечению пожарной безопасности в муниципальных учреждениях образования</t>
  </si>
  <si>
    <t>011012001В</t>
  </si>
  <si>
    <t>064R300000</t>
  </si>
  <si>
    <t>064R3S1090</t>
  </si>
  <si>
    <t>Проведение организационных мероприятий по охране объектов муниципальных учреждений физической культуры и спорта в целях антитеррористической защищенности</t>
  </si>
  <si>
    <t>Проведение организационно-технических мероприятий по обеспечению пожарной безопасности в муниципальных учреждениях физической культуры и спорта</t>
  </si>
  <si>
    <t>0503</t>
  </si>
  <si>
    <t>Благоустройство</t>
  </si>
  <si>
    <t xml:space="preserve">200 </t>
  </si>
  <si>
    <t>0210500000</t>
  </si>
  <si>
    <t>0810300000</t>
  </si>
  <si>
    <t>081032003Э</t>
  </si>
  <si>
    <t>1103</t>
  </si>
  <si>
    <t>Спорт высших достижений</t>
  </si>
  <si>
    <t>032012002Г</t>
  </si>
  <si>
    <t>Обеспечение спортивной подготовки и резерва для сборных команд области и России по видам спорта</t>
  </si>
  <si>
    <t>9920000000</t>
  </si>
  <si>
    <t>992000000Я</t>
  </si>
  <si>
    <t>022012001В</t>
  </si>
  <si>
    <t>0310</t>
  </si>
  <si>
    <t>0406</t>
  </si>
  <si>
    <t>Водное хозяйство</t>
  </si>
  <si>
    <t>Содержание гидротехнических сооружений, находящихся в муниципальной собственности</t>
  </si>
  <si>
    <t>0630000000</t>
  </si>
  <si>
    <t>0630100000</t>
  </si>
  <si>
    <t>01101S1040</t>
  </si>
  <si>
    <t>022A200000</t>
  </si>
  <si>
    <t>022A255193</t>
  </si>
  <si>
    <t>022A255194</t>
  </si>
  <si>
    <t>Расходы на государственную поддержку отрасли культуры (в части оказания государственной поддержки лучшим работникам сельских учреждений культуры)</t>
  </si>
  <si>
    <t>0620200000</t>
  </si>
  <si>
    <t>06202S0860</t>
  </si>
  <si>
    <t>081022024Д</t>
  </si>
  <si>
    <t>056012024Д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</si>
  <si>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</si>
  <si>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</si>
  <si>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Межевание земельных участков</t>
  </si>
  <si>
    <t>0640111050</t>
  </si>
  <si>
    <t>064R311090</t>
  </si>
  <si>
    <t>Задача «Содействие развитию гражданско-патриотического и  духовно-нравственного воспитания молодежи»</t>
  </si>
  <si>
    <t>02201L5192</t>
  </si>
  <si>
    <t>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образований)</t>
  </si>
  <si>
    <t>011042003В</t>
  </si>
  <si>
    <t>Внедрение целевой модели ДОД и деятельность МОЦ</t>
  </si>
  <si>
    <t>Обеспечение функционирования модели персонифицированного финансирования дополнительного образования детей</t>
  </si>
  <si>
    <t>0640110520</t>
  </si>
  <si>
    <t>06401S0220</t>
  </si>
  <si>
    <t>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</si>
  <si>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1102</t>
  </si>
  <si>
    <t>Массовый спорт</t>
  </si>
  <si>
    <t>2025 год</t>
  </si>
  <si>
    <t>Муниципальная программа Старицкого муниципального округа Тверской области "Муниципальное управление и гражданское общество Старицкого муниципального округа" на 2023-2027 годы</t>
  </si>
  <si>
    <t>Расходы по центральному аппарату исполнительных органов местного самоуправления Старицкого муниципального округа Тверской области</t>
  </si>
  <si>
    <t>Подпрограмма "Эффективное выполнение Администрацией Старицкого муниципального округа муниципальных функций и государственных полномочий"</t>
  </si>
  <si>
    <t>Расходы не включённые в муниципальные программы Старицкого муниципального округа Тверской области</t>
  </si>
  <si>
    <t>Резервный фонд администрации Старицкого муниципального округа Тверской области</t>
  </si>
  <si>
    <t>Муниципальная программа Старицкого муниципального округа Тверской области "Обеспечение правопорядка и безопасности населения Старицкого муниципального округа" на 2023-2027 годы</t>
  </si>
  <si>
    <t>Подпрограмма "Повышение пожарной безопасности в Старицком муниципальном округе"</t>
  </si>
  <si>
    <t>Финансовое обеспечение деятельности муниципального казенного учреждения "Хозяйственно-эксплуатационная служба"</t>
  </si>
  <si>
    <t xml:space="preserve">Задача «Обеспечение эффективного выполнения Администрацией Старицкого муниципального округа Тверской области возложенных муниципальных функций и государственных полномочий» </t>
  </si>
  <si>
    <t>081022025Д</t>
  </si>
  <si>
    <t>Подпрограмма "Социальная поддержка населения и организация социально-значимых мероприятий на территории Старицкого муниципального округа"</t>
  </si>
  <si>
    <t>Муниципальная программа Старицкого муниципального округа Тверской области "Обеспечение правопорядка и безопасности населения Старицкого муниципального округа" на  2023-2027 годы</t>
  </si>
  <si>
    <t>Подпрограмма "Защита населения и территорий Старицкого муниципального округа от чрезвычайных ситуаций природного и техногенного характера"</t>
  </si>
  <si>
    <t xml:space="preserve">Финансовое обеспечение деятельности муниципального казенного учреждения "Единая дежурно-диспетчерская служба" </t>
  </si>
  <si>
    <t>Муниципальная программа Старицкого муниципального округа Тверской области "Создание комфортных условий проживания населения и благоприятной среды для развития экономики Старицкого муниципального округа" на 2023-2027 годы</t>
  </si>
  <si>
    <t>Подпрограмма "Развитие улично-дорожной сети и обеспечение безопасности дорожного движения Старицкого муниципального округа"</t>
  </si>
  <si>
    <t>Капитальный ремонт и ремонт улично-дорожной сети муниципальных образований Тверской области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</si>
  <si>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целях софинансирования за счет средств бюджета муниципального округа</t>
  </si>
  <si>
    <t>Капитальный ремонт и ремонт улично-дорожной сети Старицкого муниципального округа в целях софинансирования за счет средств бюджета муниципального округа</t>
  </si>
  <si>
    <t>0640200000</t>
  </si>
  <si>
    <t>Задача "Приведение в нормативное состояние дворовых территорий многоквартирных домов, проездов к дворовым территориям многоквартирных домов населенных пунктов Старицкого муниципального округа"</t>
  </si>
  <si>
    <t>0640211020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</si>
  <si>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</si>
  <si>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в целях софинансирования за счет средств бюджета муниципального округа</t>
  </si>
  <si>
    <t>06402S1020</t>
  </si>
  <si>
    <t>Задача "Реализация регионального проекта "Безопасность дорожного движения" в рамках национального проекта "Безопасные и качественные дороги"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</si>
  <si>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</si>
  <si>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Проведение мероприятий в целях  обеспечения безопасности дорожного движения на автомобильных дорогах общего пользования местного значения в целях софинансирования за счет средств бюджета муниципального округа</t>
  </si>
  <si>
    <t xml:space="preserve">Муниципальная программа Старицкого муниципального округа Тверской области "Создание комфортных условий  проживания населения и благоприятной среды для развития экономики Старицкого муниципального округа" на 2023-2027 годы </t>
  </si>
  <si>
    <t>Подпрограмма "Укрепление позиций малого и среднего предпринимательства на территории Старицкого муниципального округа"</t>
  </si>
  <si>
    <t>Подпрограмма "Повышение надежности и эффективности функционирования объектов коммунального  хозяйства Старицкого муниципального округа"</t>
  </si>
  <si>
    <t>Задача  "Обеспечение надежности функционирования  объектов коммунальной инфраструктуры"</t>
  </si>
  <si>
    <t>063012002Б</t>
  </si>
  <si>
    <t>063012003Б</t>
  </si>
  <si>
    <t>Техническое обслуживание и ремонт систем газораспределения</t>
  </si>
  <si>
    <t>063G600000</t>
  </si>
  <si>
    <t>063G650131</t>
  </si>
  <si>
    <t>Реализация мероприятий по сокращению доли загрязненных сточных вод</t>
  </si>
  <si>
    <t>Задача  "Реализация регионального проекта "Оздоровление Волги" в рамках национального проекта "Экология""</t>
  </si>
  <si>
    <t>0650000000</t>
  </si>
  <si>
    <t>Подпрограмма "Благоустройство Старицкого муниципального округа"</t>
  </si>
  <si>
    <t>0650100000</t>
  </si>
  <si>
    <t>Задача "Организация деятельности по содержанию мест захоронений и мемориальных сооружений на территории Старицкого муниципального округа"</t>
  </si>
  <si>
    <t>Содержание гражданских кладбищ</t>
  </si>
  <si>
    <t>065012001Б</t>
  </si>
  <si>
    <t>065012002Б</t>
  </si>
  <si>
    <t>Содержание и ремонт воинских захоронений и мемориальных сооружений</t>
  </si>
  <si>
    <t>06501L2990</t>
  </si>
  <si>
    <t>Обустройство и восстановление воинских захоронений в рамках реализации федеральной целевой программы "Увековечение памяти погибших при защите Отечества на 2019-2024 годы"</t>
  </si>
  <si>
    <t>0650200000</t>
  </si>
  <si>
    <t>Задача "Организация благоустройства и обеспечение санитарной безопасности на территории Старицкого муниципального округа"</t>
  </si>
  <si>
    <t>065022003Б</t>
  </si>
  <si>
    <t>Обеспечение уличным освещением</t>
  </si>
  <si>
    <t>065022004Б</t>
  </si>
  <si>
    <t>Ремонт и обслуживание колодцев</t>
  </si>
  <si>
    <t>065022005Б</t>
  </si>
  <si>
    <t>Озеленение территории муниципального округа</t>
  </si>
  <si>
    <t>065022006Б</t>
  </si>
  <si>
    <t>Создание и содержание мест (площадок) накопления твердых коммунальных отходов на территории муниципального округа</t>
  </si>
  <si>
    <t>065022007Б</t>
  </si>
  <si>
    <t>Ликвидация мест несанкционированного размещения отходов</t>
  </si>
  <si>
    <t>065022008Б</t>
  </si>
  <si>
    <t>Размещение и содержание малых архитектурных форм на территории муниципального округа</t>
  </si>
  <si>
    <t>065022009Б</t>
  </si>
  <si>
    <t>Проведение мероприятий по борьбе с борщевиком на территории муниципального округа</t>
  </si>
  <si>
    <t>065022010Б</t>
  </si>
  <si>
    <t>Проведение работ по поддержанию порядка на территории муниципального округа</t>
  </si>
  <si>
    <t>0650300000</t>
  </si>
  <si>
    <t>Задача "Оказание социально-значимых бытовых услуг на территории Старицкого муниципального округа"</t>
  </si>
  <si>
    <t>Обеспечение населения услугами общественной бани</t>
  </si>
  <si>
    <t>065F200000</t>
  </si>
  <si>
    <t>Задача "Реализация регионального проекта "Формирование комфортной городской среды" в рамках национального проекта "Жилье и городская среда"</t>
  </si>
  <si>
    <t>065F255550</t>
  </si>
  <si>
    <t>Реализация программы формирования современной городской среды</t>
  </si>
  <si>
    <t>Муниципальная программа Старицкого муниципального округа Тверской области "Развитие физической культуры и спорта Старицкого муниципального округа" на 2023-2027 годы</t>
  </si>
  <si>
    <t xml:space="preserve">Подпрограмма "Социальная поддержка населения и организация социально-значимых мероприятий на территории Старицкого муниципального округа" </t>
  </si>
  <si>
    <t>Задача «Своевременное предоставление мер социальной поддержки и социальных гарантий отдельным категориям граждан, повышение качества жизни семей, проживающих на территории Старицкого муниципального округа»</t>
  </si>
  <si>
    <t>Выплата пенсий за выслугу лет лицам, ранее находящихся на муниципальной службе и замещающих муниципальные должности Старицкого муниципального округа</t>
  </si>
  <si>
    <t xml:space="preserve">Задача «Обеспечение кадровым потенциалом учреждений социальной сферы Старицкого муниципального округа» </t>
  </si>
  <si>
    <t>Социальная поддержка медицинских работников государственных учреждений здравоохранения Тверской области, расположенных на территории Старицкого муниципального округа</t>
  </si>
  <si>
    <t>Муниципальная программа Старицкого муниципального округа Тверской области "Муниципальное управление и гражданское общество Старицкого мунициального округа" на 2023-2027 годы</t>
  </si>
  <si>
    <t>Задача «Своевременное предоставление мер социальной поддержки и социальных гарантий отдельным категориям граждан, повышение качества жизни семей, проживающих на территрии Старицкого муниципального округа»</t>
  </si>
  <si>
    <t>Муниципальная программа Старицкого муниципального  округа Тверской области "Развитие физической культуры и спорта Старицкого муниципального округа" на 2023-2027 годы</t>
  </si>
  <si>
    <t>Организация и проведение спортивно-массовых мероприятий и соревнований, направленных на физическое воспитание детей, подростков и молодежи, привлечение к здоровому образу жизни взрослого населения в рамках календарного плана на  текущий год</t>
  </si>
  <si>
    <t>Подпрограмма "Обеспечение информационной открытости администрации Старицкого мунициппального округа Тверской области и поддержка общественного сектора"</t>
  </si>
  <si>
    <t>Задача "Обеспечение информационной открытости Администрации Старицкого муниципального округа Тверской области"</t>
  </si>
  <si>
    <t>Поддержка редакций районных и городских газет в целях сфинансирования за счет средств муниципального округа</t>
  </si>
  <si>
    <t>Расходы на обеспечение деятельности органов местного самоуправления Старицкого муниципального округа Тверской области</t>
  </si>
  <si>
    <t>Обеспечение деятельности представительного органа местного самоуправления</t>
  </si>
  <si>
    <t>Контрольно-счётная палата Старицкого муниципального округа Тверской области</t>
  </si>
  <si>
    <t>Задача "Совершенствование механизмов имущественной и иной поддержки субъектов малого и среднего предпринимательства Старицкого муниципального округа"</t>
  </si>
  <si>
    <t>Содействие развитию малого и среднего предпринимательства в сфере туризма в целях софинансирования за счет средств бюджета муниципального округа</t>
  </si>
  <si>
    <t>Муниципальная программа Старицкого муниципального округа Тверской области "Развитие культуры Старицкого муниципального округа" на 2023-2027 годы</t>
  </si>
  <si>
    <t>Подпрограмма "Сохранение и развитие культурного потенциала Старицкого муниципального округа"</t>
  </si>
  <si>
    <t>Повышение заработной платы педагогическим работникам муниципальных организаций дополнительного образования,в целях софинансирования за счет средств бюджета муниципального округа</t>
  </si>
  <si>
    <t>Задача "Укрепление и модернизация материально-технической базы муниципальных учреждений культуры Старицкого муниципального округа"</t>
  </si>
  <si>
    <t>Проведение ремонта зданий и помещений муниципальных учреждений культуры Старицкого муниципального округа</t>
  </si>
  <si>
    <t>Развитие и модернизация материально-технической базы учреждений культуры Старицкого муниципального округа</t>
  </si>
  <si>
    <t xml:space="preserve">Муниципальная программа Старицкого муниципального округа Тверской области "Обеспечение правопорядка и безопасности населения Старицкого муниципального округа" на 2023-2027 годы </t>
  </si>
  <si>
    <t>Подпрограмма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Старицкого муниципального округа"</t>
  </si>
  <si>
    <t>Задача "Усиление антитеррористической защищенности объектов с массовым пребыванием людей в Старицком муниципальном округе"</t>
  </si>
  <si>
    <t>021022002Г</t>
  </si>
  <si>
    <t>021022003Г</t>
  </si>
  <si>
    <t xml:space="preserve">Создание условий для организации досуга и обеспечения жителей  услугами организации культуры </t>
  </si>
  <si>
    <t>Проведение конкурса профессионального мастерства среди работников учреждений культуры Старицкого муниципального округа</t>
  </si>
  <si>
    <t>Задача "Поддержка муниципальных учреждений культуры Старицкого муниципального округа Тверской области за счет средств областного бюджета Тверской области"</t>
  </si>
  <si>
    <t>Повышение заработной платы работникам муниципальных учреждений культуры Старицкого муниципального округа Тверской области в целях софинансирования за счет средств бюджета муниципального округа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</si>
  <si>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</si>
  <si>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Задача "Реализация регионального проекта "Творческие люди" в рамках национального проекта "Культура"</t>
  </si>
  <si>
    <t>022A100000</t>
  </si>
  <si>
    <t>Развитие сети учреждений культурно-досугового типа</t>
  </si>
  <si>
    <t>022A155130</t>
  </si>
  <si>
    <t>Муниципальная программа Старицкого муниципального округа Тверской области "Муниципальное управление и  гражданское общество Старицкого муниципального округа" на 2023-2027 годы</t>
  </si>
  <si>
    <t>Задача "Создание условий для реализации основной образовательной программы дошкольного образования"</t>
  </si>
  <si>
    <t xml:space="preserve">Проведение капитального ремонта и ремонта зданий и помещений муниципальных учреждений дошкольного образования </t>
  </si>
  <si>
    <t>Укрепление материально-технической базы муниципальных дошкольных образовательных организаций в целях софинансирования за счет средств бюджета муниципального округа</t>
  </si>
  <si>
    <t>Задача " Усиление антитеррористической защищенности объектов с массовым пребыванием людей в Старицком муниципальном округе"</t>
  </si>
  <si>
    <t>Муниципальная программа Старицкого муниципального округа Тверской области "Развитие образования Старицкого муниципального округа" на 2023-2027 годы</t>
  </si>
  <si>
    <t>Задача 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</si>
  <si>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</si>
  <si>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отдыха детей в каникулярное время в целях софинансирования за счет средств бюджета муниципального округа</t>
  </si>
  <si>
    <t>011032004Г</t>
  </si>
  <si>
    <t>08301S0290</t>
  </si>
  <si>
    <t>Обеспечение жилыми помещениями малоимущих многодетных семей, нуждающихся в жилых помещениях в целях софинансирования за счет средств бюджета муниципального округа</t>
  </si>
  <si>
    <t>Муниципальная программа Старицкого муниципального округа Тверской области "Молодежь Старицкого муниципального округа" на 2023-2027 годы</t>
  </si>
  <si>
    <t>Подпрограмма "Улучшение жилищных условий молодых семей Старицкого муниципального округа"</t>
  </si>
  <si>
    <t>Реализацию мероприятий по обеспечению жильем молодых семей</t>
  </si>
  <si>
    <t>Обеспечение деятельности централизованных бухгалтерий органов местного самоуправления Старицкого муниципального округа Тверской области</t>
  </si>
  <si>
    <t>Задача "Обеспечение равного доступа к качественному образованию"</t>
  </si>
  <si>
    <t>Предоставление казенным учреждением услуг муниципальным учреждениям образования Старицкого муниципального округа</t>
  </si>
  <si>
    <t>Подпрограмма «Патриотическое воспитание молодых граждан Старицкого муниципального округа»</t>
  </si>
  <si>
    <t>Проведение мероприятий, направленных на формирование позитивного отношения молодежи к военной службе и направленных на духовно-нравственное и патриотическое воспитание молодежи</t>
  </si>
  <si>
    <t xml:space="preserve">Подпрограмма «Создание условий для вовлечения молодежи в общественно-политическую, социально-экономическую и культурную жизнь общества» </t>
  </si>
  <si>
    <t>Подготовка и проведение муниципальных и участие в областных молодежных творческих мероприятиях</t>
  </si>
  <si>
    <t>Организация и проведение муниципальных и участие в областных мероприятиях, направленных на формирование гражданского становления и здорового образа жизни молодого поколения</t>
  </si>
  <si>
    <t>Задача «Укрепление правовой, организационной, информационной и материально-технической базы для обеспечения проведений мероприятий молодежной направленности»</t>
  </si>
  <si>
    <t>Задача "Обеспечение условий для развития творческих способностей детей и взрослых в системе дополнительного образования"</t>
  </si>
  <si>
    <t>0120200000</t>
  </si>
  <si>
    <t>Повышение заработной платы педагогическим работникам муниципальных организаций дополнительного образования в целях софинансирования за счет средств бюджета муниципального округа</t>
  </si>
  <si>
    <t>Задача "Обеспечение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программ"</t>
  </si>
  <si>
    <t>012022002Г</t>
  </si>
  <si>
    <t>012022003Г</t>
  </si>
  <si>
    <t>012022001Ж</t>
  </si>
  <si>
    <t>Предоставление грантов в форме субсидий на обеспечение функционирования модели персонифицированного финансирования дополнительного образования детей</t>
  </si>
  <si>
    <t>Задача «Развитие детско-юношеского спорта в системе учреждений дополнительного образования детей Старицкого муниципального округа Тверской области"</t>
  </si>
  <si>
    <t>Предоставление дополнительного образования спортивной направленности детям</t>
  </si>
  <si>
    <t>Задача «Развитие массового спорта и физкультурно-оздоровительного движения среди всех возрастных групп и категорий  населения Старицкого муниципального округа Тверской области, включая лиц с ограниченными возможностями»</t>
  </si>
  <si>
    <t>Подпрограмма "Повышение безопасности дорожного движения на территории Старицкого муниципального округа"</t>
  </si>
  <si>
    <t>Проведение мероприятий направленных на профилактику детского дорожно-транспортного травматизма "Безопасное колесо" в муниципальных учреждениях дополнительного образования Старицкого муниципального округа</t>
  </si>
  <si>
    <t>Задача" Усиление антитеррористической защищенности объектов с массовым пребыванием людей в Старицком муниципальном округе"</t>
  </si>
  <si>
    <t xml:space="preserve">Проведение капитального ремонта и ремонта зданий и помещений муниципальных учреждений общего и среднего образования 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</si>
  <si>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общего, среднего образования</t>
  </si>
  <si>
    <t>Приобретение материальных запасов для подготовки муниципальных учреждений общего и среднего образования к отопительному сезону</t>
  </si>
  <si>
    <t>Укрепление материально-технической базы муниципальных общеобразовательных организаций в целях софинансирования за счет средств бюджета муниципального округа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</si>
  <si>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обратно, в целях софинансирования за счет средств бюджета муниципального округа</t>
  </si>
  <si>
    <t>Организация участия детей и подростков в социально значимых региональных проектах в целях софинансирования за счет средств бюджета муниципального округа</t>
  </si>
  <si>
    <t xml:space="preserve">Подпрограмма "Развитие детско-юношеского спорта в системе УДОД. Подготовка спортивного резерва, развитие спорта высших достижений" </t>
  </si>
  <si>
    <t>056022002Б</t>
  </si>
  <si>
    <t>0560200000</t>
  </si>
  <si>
    <t>Задача "Предотвращение и ликвидация пожаров на территории Старицкого муниципального округа"</t>
  </si>
  <si>
    <t>Обеспечение первичных мер пожарной безопасности, проведение работ по противопожарным мероприятиям</t>
  </si>
  <si>
    <t>0505</t>
  </si>
  <si>
    <t>Муниципальная программа Старицкого муниципального округа Тверской области "Создание комфортных условий проживания населения и благоприятной среды для развития экономики Старицкого муниципального округа" на 2023 - 2027 годы</t>
  </si>
  <si>
    <t>Другие вопросы в области жилищно-коммунального хозяйства</t>
  </si>
  <si>
    <t>Муниципальная программа Старицкого муниципального округа Тверской области "Управление муниципальным имуществом и земельными ресурсами Старицкого муниципального округа" на 2023-2027 годы</t>
  </si>
  <si>
    <t xml:space="preserve">Подпрограмма "Управление муниципальным имуществом и земельными ресурсами Старицкого муниципального округа Тверской области" </t>
  </si>
  <si>
    <t>Задача "Повышение эффективности использования земельных ресурсов и муниципального имущества"</t>
  </si>
  <si>
    <t>Задача "Содержание муниципального имущества, находящегося в собственности Старицкого муниципального округа Тверской области"</t>
  </si>
  <si>
    <t>065032012Б</t>
  </si>
  <si>
    <t>Функционирование высшего должностного лица субъекта Российской Федерации и муниципального образования</t>
  </si>
  <si>
    <t xml:space="preserve">Содержание и ремонт муниципального имущества </t>
  </si>
  <si>
    <t>Содержание и ремонт автомобильных дорог общего пользования местного  значения и сооружений на них, нацеленное на обеспечение их проезжаемости и безопасности</t>
  </si>
  <si>
    <t>Изготовление (разработка) технической документации</t>
  </si>
  <si>
    <t>031P5S0400</t>
  </si>
  <si>
    <t>Приобретение и установка плоскостных спортивных сооружений и оборудования на плоскостные спортивные сооружения на территории Старицкого муниципального округа в целях софинансирования за счет средств бюджета муниципального округа</t>
  </si>
  <si>
    <t>031P500000</t>
  </si>
  <si>
    <t>Задача "Реализация регионального проекта "Спорт-норма жизни" национального проекта "Демография"</t>
  </si>
  <si>
    <t>Создание условий для предоставления общедоступного и бесплатного образования муниципальными бюджетными учреждениями дошкольного образования</t>
  </si>
  <si>
    <t>02105S068Г</t>
  </si>
  <si>
    <t>Укрепление и развитие материально-технической базы муниципальных учреждений общего и среднего образования</t>
  </si>
  <si>
    <t>Задача "Реализация регионального проекта "Культурная среда" в рамках национального проекта "Культура"</t>
  </si>
  <si>
    <t>Расходы на государственную поддержку отрасли культуры (в части оказания государственной поддержки лучшим сельским учреждениям культуры)</t>
  </si>
  <si>
    <t>055012005В</t>
  </si>
  <si>
    <t>Оборудование объектов (территорий) муниципальных учреждений образования в соответствии с требованиями антитеррористической защищенностью</t>
  </si>
  <si>
    <t>Организация и проведение семинаров, круглых столов, координационных советов по актуальным вопросам предпринимательства</t>
  </si>
  <si>
    <t>Содержание и ремонт водопроводных сетей и водозаборных сооружений, системы водоотведения</t>
  </si>
  <si>
    <t>Задача «Организация социально-значимых мероприятий, акций на территории Старицкого муниципального округа»</t>
  </si>
  <si>
    <t>Задача "Обеспечение условий для достижения школьниками Старицкого муниципального округа новых образовательных результатов"</t>
  </si>
  <si>
    <t>0710100000</t>
  </si>
  <si>
    <t>071012002Б</t>
  </si>
  <si>
    <t>071012003Б</t>
  </si>
  <si>
    <t>071012004Б</t>
  </si>
  <si>
    <t>0710200000</t>
  </si>
  <si>
    <t>071022005Б</t>
  </si>
  <si>
    <t>071022006Б</t>
  </si>
  <si>
    <t>071012001Б</t>
  </si>
  <si>
    <t>Финансовое обеспечение деятельности муниципального казенного учреждения Хозяйственно-эксплуатационная служба сельских территорий Старицкого муниципального округа Тверской области"</t>
  </si>
  <si>
    <t>089012002С</t>
  </si>
  <si>
    <t>Расходы по обеспечению деятельности органов управления сельской территорией Старицкого муниципального округа Тверской области</t>
  </si>
  <si>
    <t>Организация питания обучающихся</t>
  </si>
  <si>
    <t>0830110820</t>
  </si>
  <si>
    <t>Осуществление государственных полномочий по обеспечению благоустроенными жилыми помещениями специализированного жилого фонда детей-сирот, детей, оставшимся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</si>
  <si>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0820110320</t>
  </si>
  <si>
    <t>07101L5990</t>
  </si>
  <si>
    <t xml:space="preserve">Подготовка проектов межевания земельных участков и проведение кадастровых работ </t>
  </si>
  <si>
    <t>0105</t>
  </si>
  <si>
    <t>Судебная система</t>
  </si>
  <si>
    <t>Осуществление 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</si>
  <si>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0810251200</t>
  </si>
  <si>
    <t>0810210540</t>
  </si>
  <si>
    <t>Реализация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</si>
  <si>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0200</t>
  </si>
  <si>
    <t>Национальная оборона</t>
  </si>
  <si>
    <t>0203</t>
  </si>
  <si>
    <t>Мобилизационная и вневойсковая подготовка</t>
  </si>
  <si>
    <t>0810251180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</si>
  <si>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</si>
  <si>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общеобразовательных учреждениях</t>
  </si>
  <si>
    <t>0304</t>
  </si>
  <si>
    <t>Органы юстиции</t>
  </si>
  <si>
    <t>0810259302</t>
  </si>
  <si>
    <t>Осуществление переданных полномочий Российской Федерации на государственную регистрацию актов гражданского состояния</t>
  </si>
  <si>
    <t>0110410750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</si>
  <si>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</si>
  <si>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0110453031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</si>
  <si>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</si>
  <si>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0110511080</t>
  </si>
  <si>
    <t>Организация участия детей и подростков в социально значимых региональных проектах</t>
  </si>
  <si>
    <t>0320110690</t>
  </si>
  <si>
    <t>Повышение заработной платы педагогическим работникам муниципальных организаций дополнительного образования</t>
  </si>
  <si>
    <t>0530000000</t>
  </si>
  <si>
    <t>Подпрограмма "Профилактика безнадзорности и правонарушений несовершеннолетних на территории Старицкого муниципального округа"</t>
  </si>
  <si>
    <t>0530100000</t>
  </si>
  <si>
    <t>Задача "Снижение уровня подростковой преступности на территории Старицкого муниципального округа"</t>
  </si>
  <si>
    <t>0530110510</t>
  </si>
  <si>
    <t>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</si>
  <si>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0110310240</t>
  </si>
  <si>
    <t>Организация отдыха детей в каникулярное время</t>
  </si>
  <si>
    <t>0830110560</t>
  </si>
  <si>
    <t>0110200000</t>
  </si>
  <si>
    <t>Задача "Обеспечение высокого качества услуг дошкольного образования, создание современной системы оценки интегративных качеств воспитанников"</t>
  </si>
  <si>
    <t>0110210500</t>
  </si>
  <si>
    <t xml:space="preserve">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 </t>
  </si>
  <si>
    <t>0110110740</t>
  </si>
  <si>
    <t>Осуществление отдельных государственных полномочий Тверской области по предоставленю компенсации расходов на оплату жилых помещений, отопления и освещения отдельным категориям  педагогических работников, проживающим и работающим в сельских населенных пунктах, рабочих поселках (поселках городского типа)</t>
  </si>
  <si>
    <t>0210310690</t>
  </si>
  <si>
    <t>0210510680</t>
  </si>
  <si>
    <t>Повышение заработной платы работникам муниципальных учреждений культуры Тверской области</t>
  </si>
  <si>
    <t>0110510250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</si>
  <si>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</si>
  <si>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0120110690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</si>
  <si>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</si>
  <si>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«Массовая физкультурно-оздоровительная и спортивная работа»</t>
  </si>
  <si>
    <t>Поддержка редакций районных и городских газет</t>
  </si>
  <si>
    <t>01103L3041</t>
  </si>
  <si>
    <t>071022007Б</t>
  </si>
  <si>
    <t>Управление муниципальным имуществом</t>
  </si>
  <si>
    <t>05501S0440</t>
  </si>
  <si>
    <t>0405</t>
  </si>
  <si>
    <t>Сельское хозяйство и рыболовство</t>
  </si>
  <si>
    <t>0320200000</t>
  </si>
  <si>
    <t xml:space="preserve">Подпрограмма «Развитие детско-юношеского спорта в системе УДОД. Подготовка спортивного резерва, развитие спорта высших достижений» </t>
  </si>
  <si>
    <t>032012008Г</t>
  </si>
  <si>
    <t>Организация отдыха и оздоровления детей Старицкого муниципального округа</t>
  </si>
  <si>
    <t>Удучшение жилищных условий граждан РФ, проживающих на сельских территориях Старицкого муниципального округа Тверской области</t>
  </si>
  <si>
    <t>083012002Б</t>
  </si>
  <si>
    <t>063012011Б</t>
  </si>
  <si>
    <t>Расходы на развитие системы газоснабжения населенных пунктов</t>
  </si>
  <si>
    <t>Задача "Укрепление и модернизация материально-технической базы учреждений физической культуры и спорта Старицкого муниципального округа Тверской области"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</si>
  <si>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на территории Старицкого муниципального округа"</t>
  </si>
  <si>
    <t>Подпрограмма "Повышении пожарной безопасности в Старицком муниципальном округе"</t>
  </si>
  <si>
    <t>0550110440</t>
  </si>
  <si>
    <t xml:space="preserve">Укрепление материально-технической базы муниципальных общеобразовательных организаций 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</si>
  <si>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</si>
  <si>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Старицкого муниципального округа                                                                                                                                                                         Тверской области "О бюджете Старицкого муниципального                                                                                                                                                           округа Тверской области на 2024 год и на плановый                                                                                                                                                                          период 2025 и 2026 годов"</t>
  </si>
  <si>
    <t>Распределение бюджетных ассигнований бюджета муниципального округа по разделам и подразделам, целевым статьям (муниципальным программам и непрограммным направлениям деятельности),  группам видов расходов классификации расходов бюджетов на 2024 год и на плановый период 2025 и 2026 годов</t>
  </si>
  <si>
    <t>2026 год</t>
  </si>
  <si>
    <t>019002002Д</t>
  </si>
  <si>
    <t>0550200000</t>
  </si>
  <si>
    <t>055022002Г</t>
  </si>
  <si>
    <t>Обучение по антитеррористической защищенности работников муниципальных учреждений</t>
  </si>
  <si>
    <t>Задача "Повышение эффективности обучения населения Старицкого муниципального округа мерам антитеррористической безопасности"</t>
  </si>
  <si>
    <t>01101S9074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</si>
  <si>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МБДОУ "Детский сад № 3 г.Старица")</t>
  </si>
  <si>
    <t>0540100000</t>
  </si>
  <si>
    <t>054012001Г</t>
  </si>
  <si>
    <t>Задача "Повышение готовности органов местного самоуправления Старицкого муниципального округа по защите населения и территорий от чрезвычайных ситуаций муниципального характера"</t>
  </si>
  <si>
    <t>Обучение по ГО и ЧС работников муниципальных учреждений</t>
  </si>
  <si>
    <t>056012008Г</t>
  </si>
  <si>
    <t>Обучение по пожарной безопасности работников муниципальных учреждений</t>
  </si>
  <si>
    <t>011ЕВ51790</t>
  </si>
  <si>
    <t>011ЕВ00000</t>
  </si>
  <si>
    <r>
      <t>Задача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"Региональный проект "Патриотическое воспитание граждан Российской Федерации" национального проекта "Образование"</t>
    </r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</si>
  <si>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</si>
  <si>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03202S9075</t>
  </si>
  <si>
    <t>03202S9076</t>
  </si>
  <si>
    <t>03202S9077</t>
  </si>
  <si>
    <t>03202S9078</t>
  </si>
  <si>
    <t>056012001В</t>
  </si>
  <si>
    <t>Установка и модернизация системы первичных мер пожарной безопасности в муниципальных учреждениях образования</t>
  </si>
  <si>
    <t>011042004И</t>
  </si>
  <si>
    <t>Строительство, реконструкция муниципальных  объектов образования</t>
  </si>
  <si>
    <t>Обучение пожарной безопасности работников муниципальных учреждений</t>
  </si>
  <si>
    <t xml:space="preserve"> </t>
  </si>
  <si>
    <t>02201S1310</t>
  </si>
  <si>
    <t>02201S9070</t>
  </si>
  <si>
    <t>02201S9071</t>
  </si>
  <si>
    <t>02201S9072</t>
  </si>
  <si>
    <t>02201S9073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</si>
  <si>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 в целях софинансирования за счет средств бюджета муниципального округа</t>
  </si>
  <si>
    <t>03201S0480</t>
  </si>
  <si>
    <t>Обеспечение муниципальных учреждений культурно-досугового типа автотранспортом для перевозки участников творческих коллективов в целях софинансирования за счет средств бюджета муниципального округа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</si>
  <si>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(Текущий ремонт фасада МБУК «СДК», расположенного по адресу: Тверская область, г. Старица, ул. Володарского, д.4)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</si>
  <si>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(Текущий ремонт здания Юрьевского Дома культуры – филиала МБУК «Старицкий ДК» по адресу: Тверская область, д. Юрьевское ул. Центральная, д. 54)</t>
  </si>
  <si>
    <t>055012006В</t>
  </si>
  <si>
    <t>Оборудование объектов (территорий) муниципальных учреждений культуры в соответствии с требованиями антитеррористической защищенностью</t>
  </si>
  <si>
    <t>056012002В</t>
  </si>
  <si>
    <t>Установка и модернизация системы первичных мер пожарной безопасности в муниципальных учреждениях культуры</t>
  </si>
  <si>
    <t>07101L5110</t>
  </si>
  <si>
    <t>Проведение комплексных кадастровых работ</t>
  </si>
  <si>
    <t xml:space="preserve">Задача «Организация социально-значимых мероприятий, акций на территории Старицкого муниципального округа" </t>
  </si>
  <si>
    <t xml:space="preserve">Проведение социально-значимых мероприятий, акций </t>
  </si>
  <si>
    <t>083022002Б</t>
  </si>
  <si>
    <t>Проведение мероприятий с участием Главы муниципального округа</t>
  </si>
  <si>
    <t>06301S9036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</si>
  <si>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артезианской скважины на ул. Лесная, д. Берново Старицкого муниципального округа Тверской области)</t>
  </si>
  <si>
    <t>06301S9037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</si>
  <si>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артезианской скважины на ул. Братская д. Берново Старицкого муниципального округа Тверской области)</t>
  </si>
  <si>
    <t>06301S9038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</si>
  <si>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д. Заречье Старицкого муниципального округа Тверской области)</t>
  </si>
  <si>
    <t>06301S9039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</si>
  <si>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</r>
    <r>
      <rPr>
        <sz val="10"/>
        <rFont val="Times New Roman"/>
        <family val="1"/>
        <charset val="204"/>
      </rPr>
      <t>Капитальный ремонт водопроводной сети по ул. Сотчино  с. Емельяново Старицкого муниципального округа Тверской области  (3 этап)</t>
    </r>
    <r>
      <rPr>
        <sz val="10"/>
        <color theme="1"/>
        <rFont val="Times New Roman"/>
        <family val="1"/>
        <charset val="204"/>
      </rPr>
      <t>)</t>
    </r>
  </si>
  <si>
    <t>06301S9040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</si>
  <si>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артезианской скважины  с. Емельяново ул. Сотчино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</si>
  <si>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06301S9041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</si>
  <si>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(Капитальный ремонт водопроводных сетей в д. Елизаветкино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</si>
  <si>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06301S9042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</si>
  <si>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здания насосной с артезианской скважиной  в д. Чукавино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</si>
  <si>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06301S9043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</si>
  <si>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</r>
    <r>
      <rPr>
        <sz val="10"/>
        <rFont val="Times New Roman"/>
        <family val="1"/>
        <charset val="204"/>
      </rPr>
      <t>Капитальный ремонт участка водопроводных сетей д.Рясня-д.Ялыгино (в д.Рясня) Старицкого муниципального округа Тверской области (второй этап)</t>
    </r>
    <r>
      <rPr>
        <sz val="10"/>
        <color theme="1"/>
        <rFont val="Times New Roman"/>
        <family val="1"/>
        <charset val="204"/>
      </rPr>
      <t>)</t>
    </r>
  </si>
  <si>
    <t>06301S9044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</si>
  <si>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участка водопроводных сетей д. Турково Старицкого муниципального округа Тверской области (первый этап)</t>
    </r>
    <r>
      <rPr>
        <sz val="10"/>
        <color theme="1"/>
        <rFont val="Times New Roman"/>
        <family val="1"/>
        <charset val="204"/>
      </rPr>
      <t>)</t>
    </r>
  </si>
  <si>
    <t>06301S9045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</si>
  <si>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участка водопроводных сетей д. Бережки Старицкого муниципального округа Тверской области (первый этап)</t>
    </r>
    <r>
      <rPr>
        <sz val="10"/>
        <color theme="1"/>
        <rFont val="Times New Roman"/>
        <family val="1"/>
        <charset val="204"/>
      </rPr>
      <t>)</t>
    </r>
  </si>
  <si>
    <t>06301S9046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</si>
  <si>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(Капитальный ремонт водопроводной сети в д. Броды Старицкого муниципального округа Тверской области. Часть 2</t>
    </r>
    <r>
      <rPr>
        <sz val="10"/>
        <color theme="1"/>
        <rFont val="Times New Roman"/>
        <family val="1"/>
        <charset val="204"/>
      </rPr>
      <t>)</t>
    </r>
  </si>
  <si>
    <t>06301S9047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</si>
  <si>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Капитальный ремонт водопроводной сети в д. Коньково Старицкого муниципального округа Тверской области. Часть 2</t>
    </r>
    <r>
      <rPr>
        <sz val="10"/>
        <color theme="1"/>
        <rFont val="Times New Roman"/>
        <family val="1"/>
        <charset val="204"/>
      </rPr>
      <t>)</t>
    </r>
  </si>
  <si>
    <t>06301S9048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</si>
  <si>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водопроводной сети в д. Иверовское  Старицкого муниципального округа Тверской области. 1 Часть</t>
    </r>
    <r>
      <rPr>
        <sz val="10"/>
        <color theme="1"/>
        <rFont val="Times New Roman"/>
        <family val="1"/>
        <charset val="204"/>
      </rPr>
      <t>)</t>
    </r>
  </si>
  <si>
    <t>06301S9049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</si>
  <si>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водопроводной сети в д. Пентурово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</si>
  <si>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06301S9050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</si>
  <si>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(Капитальный ремонт участка водопроводных сетей в д. Новое (1 этап)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</si>
  <si>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06301S9051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</si>
  <si>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(Капитальный ремонт участка водопроводных сетей в д. Новое (2 этап) 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</si>
  <si>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06301S9052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</si>
  <si>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на ст. Старица ул. Гоголева - ул. Колхозная (1 этап) Старицкого муниципального округа Тверской области)</t>
  </si>
  <si>
    <t>06301S9053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</si>
  <si>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в д. Братково Старицкого муниципального округа Тверской области)</t>
  </si>
  <si>
    <t>06301S9079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</si>
  <si>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водопроводной сети по ул. Советская, ул. Захарова с. Емельяново Старицкого муниципального округа Тверской области (3 часть))</t>
  </si>
  <si>
    <t>06501S9054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</si>
  <si>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</t>
    </r>
    <r>
      <rPr>
        <sz val="10"/>
        <rFont val="Times New Roman"/>
        <family val="1"/>
        <charset val="204"/>
      </rPr>
      <t>н (Благоустройство  гражданского кладбища  вблизи д.Гвоздево (1 этап) Старицкого муниципального округа Тверской области)</t>
    </r>
  </si>
  <si>
    <t>0650211450</t>
  </si>
  <si>
    <t>Поддержка обустройства мест массового отдыха населения (городских парков)</t>
  </si>
  <si>
    <t>06502S1450</t>
  </si>
  <si>
    <t>Поддержка обустройства мест массового отдыха населения (городских парков) в целях софинансирования за счет средств бюджета муниципального округа</t>
  </si>
  <si>
    <t>06502S9055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</si>
  <si>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(Приобретение снегоуборочной машины  для нужд с. Емельяново Старицкого муниципального округа)</t>
    </r>
  </si>
  <si>
    <t>06502S9056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</si>
  <si>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(Приобретение и установка детской игровой площадки в д.Сорокино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</si>
  <si>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06502S9057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</si>
  <si>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(Устройство уличного освещения в д. Дмитрово, д. Кузнецовка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</si>
  <si>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06502S9058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</si>
  <si>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(Устройство уличного освещения по ул.Советская, ул.Заводская в д.Степурино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</si>
  <si>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06502S9059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</si>
  <si>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(Устройство уличного освещения по д.Бабынино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</si>
  <si>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06502S9060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</si>
  <si>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сценического сборно-разборного комплекса для нужд с.Луковниково Старицкого муниципального округа</t>
    </r>
    <r>
      <rPr>
        <sz val="10"/>
        <color theme="1"/>
        <rFont val="Times New Roman"/>
        <family val="1"/>
        <charset val="204"/>
      </rPr>
      <t>)</t>
    </r>
  </si>
  <si>
    <t>06502S9061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</si>
  <si>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</r>
    <r>
      <rPr>
        <sz val="10"/>
        <rFont val="Times New Roman"/>
        <family val="1"/>
        <charset val="204"/>
      </rPr>
      <t xml:space="preserve"> (Приобретение и установка спортивного оборудования  в  д. Паньково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</si>
  <si>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06502S9062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</si>
  <si>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и установка детской игровой площадки в д.Паньково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</si>
  <si>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06502S9063</t>
  </si>
  <si>
    <r>
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</r>
    <r>
      <rPr>
        <sz val="10"/>
        <rFont val="Times New Roman"/>
        <family val="1"/>
        <charset val="204"/>
      </rPr>
      <t>Устройство детской игровой площадки в д. Красное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</si>
  <si>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06502S9064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</si>
  <si>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(Обустройство контейнерных площадок для накопления ТКО на ст. Старица, д. Кореничено, д. Красное, д. Мартьяново, д. Братково, д. Ильинское, д. Ищино, д. Максимово, д. Покровское Старицкого муниципального округа Тверской области</t>
    </r>
    <r>
      <rPr>
        <sz val="10"/>
        <color theme="1"/>
        <rFont val="Times New Roman"/>
        <family val="1"/>
        <charset val="204"/>
      </rPr>
      <t>)</t>
    </r>
  </si>
  <si>
    <t>06502S9065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</si>
  <si>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газонокосилки бензиновой (2 шт.) для нужд Старицкого муниципального округа)</t>
    </r>
  </si>
  <si>
    <t>06502S9066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</si>
  <si>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поливомоечного оборудования на полуприцепе для нужд Старицкого муниципального округа)</t>
    </r>
  </si>
  <si>
    <t>06502S9067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</si>
  <si>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навесного оборудования (отвал бульдозерный гидроповоротный) для нужд Старицкого муниципального округа)</t>
    </r>
  </si>
  <si>
    <t>06502S9068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</si>
  <si>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навесного оборудования для спецтехники (оборудование щеточное) для нужд Старицкого муниципального округа)</t>
    </r>
  </si>
  <si>
    <t>06502S9069</t>
  </si>
  <si>
    <r>
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</r>
    <r>
      <rPr>
        <sz val="10"/>
        <rFont val="Times New Roman"/>
        <family val="1"/>
        <charset val="204"/>
      </rPr>
      <t>(Приобретение снегоочистителя самоходного (2 шт.) для нужд Старицкого муниципального округа)</t>
    </r>
  </si>
  <si>
    <t>0650400000</t>
  </si>
  <si>
    <t>Задача "Реализация инициативных проектов на территории Старицкого муниципального округа"</t>
  </si>
  <si>
    <t>0650429000</t>
  </si>
  <si>
    <t>Реализация инициативных проектов на территории Старицкого муниципального округа (нераспределенные средства)</t>
  </si>
  <si>
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  МБУДО "Спортивная школа" в г.Старица Тверской области в осях 1-3) 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</si>
  <si>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  МБУДО "Спортивная школа" в г.Старица Тверской области в осях 3-1)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</si>
  <si>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МБУДО "Спортивная школа" в г.Старица Тверской области в осях А-Б)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</si>
  <si>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МБУДО "Спортивная школа" в г.Старица Тверской области в осях Б-А)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</si>
  <si>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Бабинского ДК - филиал МБУК «Старицкий ДК им. Я.С. Потапова» Старицкого муниципального округа Тверской области)</t>
  </si>
  <si>
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Орешкинского ДК - филиал МБУК «Старицкий ДК им. Я.С. Потапова» Старицкого муниципального округа Тверской области)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</si>
</sst>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6" fillId="0" borderId="1" xfId="1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top"/>
    </xf>
    <xf numFmtId="165" fontId="4" fillId="0" borderId="1" xfId="0" applyNumberFormat="1" applyFont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165" fontId="5" fillId="0" borderId="1" xfId="0" applyNumberFormat="1" applyFont="1" applyBorder="1" applyAlignment="1">
      <alignment horizontal="right" vertical="top"/>
    </xf>
    <xf numFmtId="165" fontId="6" fillId="0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vertical="top"/>
    </xf>
    <xf numFmtId="164" fontId="6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6" fillId="3" borderId="1" xfId="0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vertical="top"/>
    </xf>
    <xf numFmtId="165" fontId="6" fillId="2" borderId="1" xfId="0" applyNumberFormat="1" applyFont="1" applyFill="1" applyBorder="1" applyAlignment="1">
      <alignment vertical="top"/>
    </xf>
    <xf numFmtId="0" fontId="4" fillId="4" borderId="1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left" vertical="top" wrapText="1"/>
    </xf>
    <xf numFmtId="165" fontId="4" fillId="4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/>
    </xf>
    <xf numFmtId="165" fontId="4" fillId="0" borderId="1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49" fontId="11" fillId="4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vertical="top" wrapText="1"/>
    </xf>
    <xf numFmtId="165" fontId="6" fillId="0" borderId="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10" fillId="2" borderId="0" xfId="0" applyFont="1" applyFill="1" applyAlignment="1">
      <alignment horizontal="right" wrapText="1"/>
    </xf>
    <xf numFmtId="0" fontId="10" fillId="2" borderId="0" xfId="0" applyFont="1" applyFill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11.xml"/><Relationship Id="rId138" Type="http://schemas.openxmlformats.org/officeDocument/2006/relationships/revisionLog" Target="revisionLog28.xml"/><Relationship Id="rId42" Type="http://schemas.openxmlformats.org/officeDocument/2006/relationships/revisionLog" Target="revisionLog21.xml"/><Relationship Id="rId47" Type="http://schemas.openxmlformats.org/officeDocument/2006/relationships/revisionLog" Target="revisionLog15.xml"/><Relationship Id="rId63" Type="http://schemas.openxmlformats.org/officeDocument/2006/relationships/revisionLog" Target="revisionLog18.xml"/><Relationship Id="rId68" Type="http://schemas.openxmlformats.org/officeDocument/2006/relationships/revisionLog" Target="revisionLog19.xml"/><Relationship Id="rId84" Type="http://schemas.openxmlformats.org/officeDocument/2006/relationships/revisionLog" Target="revisionLog110.xml"/><Relationship Id="rId89" Type="http://schemas.openxmlformats.org/officeDocument/2006/relationships/revisionLog" Target="revisionLog111.xml"/><Relationship Id="rId112" Type="http://schemas.openxmlformats.org/officeDocument/2006/relationships/revisionLog" Target="revisionLog112.xml"/><Relationship Id="rId133" Type="http://schemas.openxmlformats.org/officeDocument/2006/relationships/revisionLog" Target="revisionLog13.xml"/><Relationship Id="rId107" Type="http://schemas.openxmlformats.org/officeDocument/2006/relationships/revisionLog" Target="revisionLog1121.xml"/><Relationship Id="rId144" Type="http://schemas.openxmlformats.org/officeDocument/2006/relationships/revisionLog" Target="revisionLog32.xml"/><Relationship Id="rId32" Type="http://schemas.openxmlformats.org/officeDocument/2006/relationships/revisionLog" Target="revisionLog17111.xml"/><Relationship Id="rId37" Type="http://schemas.openxmlformats.org/officeDocument/2006/relationships/revisionLog" Target="revisionLog1811.xml"/><Relationship Id="rId53" Type="http://schemas.openxmlformats.org/officeDocument/2006/relationships/revisionLog" Target="revisionLog11011.xml"/><Relationship Id="rId58" Type="http://schemas.openxmlformats.org/officeDocument/2006/relationships/revisionLog" Target="revisionLog11211.xml"/><Relationship Id="rId74" Type="http://schemas.openxmlformats.org/officeDocument/2006/relationships/revisionLog" Target="revisionLog113.xml"/><Relationship Id="rId79" Type="http://schemas.openxmlformats.org/officeDocument/2006/relationships/revisionLog" Target="revisionLog114.xml"/><Relationship Id="rId102" Type="http://schemas.openxmlformats.org/officeDocument/2006/relationships/revisionLog" Target="revisionLog131.xml"/><Relationship Id="rId123" Type="http://schemas.openxmlformats.org/officeDocument/2006/relationships/revisionLog" Target="revisionLog14.xml"/><Relationship Id="rId128" Type="http://schemas.openxmlformats.org/officeDocument/2006/relationships/revisionLog" Target="revisionLog16.xml"/><Relationship Id="rId136" Type="http://schemas.openxmlformats.org/officeDocument/2006/relationships/revisionLog" Target="revisionLog127.xml"/><Relationship Id="rId40" Type="http://schemas.openxmlformats.org/officeDocument/2006/relationships/revisionLog" Target="revisionLog191.xml"/><Relationship Id="rId45" Type="http://schemas.openxmlformats.org/officeDocument/2006/relationships/revisionLog" Target="revisionLog24.xml"/><Relationship Id="rId66" Type="http://schemas.openxmlformats.org/officeDocument/2006/relationships/revisionLog" Target="revisionLog1111.xml"/><Relationship Id="rId87" Type="http://schemas.openxmlformats.org/officeDocument/2006/relationships/revisionLog" Target="revisionLog1152.xml"/><Relationship Id="rId110" Type="http://schemas.openxmlformats.org/officeDocument/2006/relationships/revisionLog" Target="revisionLog143.xml"/><Relationship Id="rId115" Type="http://schemas.openxmlformats.org/officeDocument/2006/relationships/revisionLog" Target="revisionLog1631.xml"/><Relationship Id="rId131" Type="http://schemas.openxmlformats.org/officeDocument/2006/relationships/revisionLog" Target="revisionLog126.xml"/><Relationship Id="rId95" Type="http://schemas.openxmlformats.org/officeDocument/2006/relationships/revisionLog" Target="revisionLog117.xml"/><Relationship Id="rId90" Type="http://schemas.openxmlformats.org/officeDocument/2006/relationships/revisionLog" Target="revisionLog116.xml"/><Relationship Id="rId61" Type="http://schemas.openxmlformats.org/officeDocument/2006/relationships/revisionLog" Target="revisionLog1112.xml"/><Relationship Id="rId82" Type="http://schemas.openxmlformats.org/officeDocument/2006/relationships/revisionLog" Target="revisionLog115131.xml"/><Relationship Id="rId105" Type="http://schemas.openxmlformats.org/officeDocument/2006/relationships/revisionLog" Target="revisionLog1182.xml"/><Relationship Id="rId100" Type="http://schemas.openxmlformats.org/officeDocument/2006/relationships/revisionLog" Target="revisionLog1311.xml"/><Relationship Id="rId43" Type="http://schemas.openxmlformats.org/officeDocument/2006/relationships/revisionLog" Target="revisionLog22.xml"/><Relationship Id="rId48" Type="http://schemas.openxmlformats.org/officeDocument/2006/relationships/revisionLog" Target="revisionLog110111.xml"/><Relationship Id="rId64" Type="http://schemas.openxmlformats.org/officeDocument/2006/relationships/revisionLog" Target="revisionLog11411.xml"/><Relationship Id="rId69" Type="http://schemas.openxmlformats.org/officeDocument/2006/relationships/revisionLog" Target="revisionLog11511.xml"/><Relationship Id="rId113" Type="http://schemas.openxmlformats.org/officeDocument/2006/relationships/revisionLog" Target="revisionLog161.xml"/><Relationship Id="rId118" Type="http://schemas.openxmlformats.org/officeDocument/2006/relationships/revisionLog" Target="revisionLog17.xml"/><Relationship Id="rId134" Type="http://schemas.openxmlformats.org/officeDocument/2006/relationships/revisionLog" Target="revisionLog115.xml"/><Relationship Id="rId139" Type="http://schemas.openxmlformats.org/officeDocument/2006/relationships/revisionLog" Target="revisionLog118.xml"/><Relationship Id="rId126" Type="http://schemas.openxmlformats.org/officeDocument/2006/relationships/revisionLog" Target="revisionLog162.xml"/><Relationship Id="rId30" Type="http://schemas.openxmlformats.org/officeDocument/2006/relationships/revisionLog" Target="revisionLog191111.xml"/><Relationship Id="rId35" Type="http://schemas.openxmlformats.org/officeDocument/2006/relationships/revisionLog" Target="revisionLog20.xml"/><Relationship Id="rId56" Type="http://schemas.openxmlformats.org/officeDocument/2006/relationships/revisionLog" Target="revisionLog11311.xml"/><Relationship Id="rId77" Type="http://schemas.openxmlformats.org/officeDocument/2006/relationships/revisionLog" Target="revisionLog1161.xml"/><Relationship Id="rId142" Type="http://schemas.openxmlformats.org/officeDocument/2006/relationships/revisionLog" Target="revisionLog31.xml"/><Relationship Id="rId51" Type="http://schemas.openxmlformats.org/officeDocument/2006/relationships/revisionLog" Target="revisionLog112111.xml"/><Relationship Id="rId72" Type="http://schemas.openxmlformats.org/officeDocument/2006/relationships/revisionLog" Target="revisionLog11611.xml"/><Relationship Id="rId80" Type="http://schemas.openxmlformats.org/officeDocument/2006/relationships/revisionLog" Target="revisionLog1171.xml"/><Relationship Id="rId85" Type="http://schemas.openxmlformats.org/officeDocument/2006/relationships/revisionLog" Target="revisionLog1162.xml"/><Relationship Id="rId93" Type="http://schemas.openxmlformats.org/officeDocument/2006/relationships/revisionLog" Target="revisionLog1181.xml"/><Relationship Id="rId98" Type="http://schemas.openxmlformats.org/officeDocument/2006/relationships/revisionLog" Target="revisionLog13111.xml"/><Relationship Id="rId121" Type="http://schemas.openxmlformats.org/officeDocument/2006/relationships/revisionLog" Target="revisionLog141.xml"/><Relationship Id="rId137" Type="http://schemas.openxmlformats.org/officeDocument/2006/relationships/revisionLog" Target="revisionLog120.xml"/><Relationship Id="rId129" Type="http://schemas.openxmlformats.org/officeDocument/2006/relationships/revisionLog" Target="revisionLog1151.xml"/><Relationship Id="rId124" Type="http://schemas.openxmlformats.org/officeDocument/2006/relationships/revisionLog" Target="revisionLog1621.xml"/><Relationship Id="rId33" Type="http://schemas.openxmlformats.org/officeDocument/2006/relationships/revisionLog" Target="revisionLog151.xml"/><Relationship Id="rId38" Type="http://schemas.openxmlformats.org/officeDocument/2006/relationships/revisionLog" Target="revisionLog1612.xml"/><Relationship Id="rId46" Type="http://schemas.openxmlformats.org/officeDocument/2006/relationships/revisionLog" Target="revisionLog171.xml"/><Relationship Id="rId59" Type="http://schemas.openxmlformats.org/officeDocument/2006/relationships/revisionLog" Target="revisionLog25.xml"/><Relationship Id="rId67" Type="http://schemas.openxmlformats.org/officeDocument/2006/relationships/revisionLog" Target="revisionLog192.xml"/><Relationship Id="rId103" Type="http://schemas.openxmlformats.org/officeDocument/2006/relationships/revisionLog" Target="revisionLog119.xml"/><Relationship Id="rId108" Type="http://schemas.openxmlformats.org/officeDocument/2006/relationships/revisionLog" Target="revisionLog1412.xml"/><Relationship Id="rId116" Type="http://schemas.openxmlformats.org/officeDocument/2006/relationships/revisionLog" Target="revisionLog172.xml"/><Relationship Id="rId140" Type="http://schemas.openxmlformats.org/officeDocument/2006/relationships/revisionLog" Target="revisionLog29.xml"/><Relationship Id="rId41" Type="http://schemas.openxmlformats.org/officeDocument/2006/relationships/revisionLog" Target="revisionLog1711.xml"/><Relationship Id="rId54" Type="http://schemas.openxmlformats.org/officeDocument/2006/relationships/revisionLog" Target="revisionLog181.xml"/><Relationship Id="rId62" Type="http://schemas.openxmlformats.org/officeDocument/2006/relationships/revisionLog" Target="revisionLog1921.xml"/><Relationship Id="rId70" Type="http://schemas.openxmlformats.org/officeDocument/2006/relationships/revisionLog" Target="revisionLog116111.xml"/><Relationship Id="rId75" Type="http://schemas.openxmlformats.org/officeDocument/2006/relationships/revisionLog" Target="revisionLog11711.xml"/><Relationship Id="rId83" Type="http://schemas.openxmlformats.org/officeDocument/2006/relationships/revisionLog" Target="revisionLog11811.xml"/><Relationship Id="rId88" Type="http://schemas.openxmlformats.org/officeDocument/2006/relationships/revisionLog" Target="revisionLog1191.xml"/><Relationship Id="rId91" Type="http://schemas.openxmlformats.org/officeDocument/2006/relationships/revisionLog" Target="revisionLog1201.xml"/><Relationship Id="rId96" Type="http://schemas.openxmlformats.org/officeDocument/2006/relationships/revisionLog" Target="revisionLog122.xml"/><Relationship Id="rId111" Type="http://schemas.openxmlformats.org/officeDocument/2006/relationships/revisionLog" Target="revisionLog16211.xml"/><Relationship Id="rId132" Type="http://schemas.openxmlformats.org/officeDocument/2006/relationships/revisionLog" Target="revisionLog123.xml"/><Relationship Id="rId127" Type="http://schemas.openxmlformats.org/officeDocument/2006/relationships/revisionLog" Target="revisionLog11512.xml"/><Relationship Id="rId119" Type="http://schemas.openxmlformats.org/officeDocument/2006/relationships/revisionLog" Target="revisionLog1231.xml"/><Relationship Id="rId114" Type="http://schemas.openxmlformats.org/officeDocument/2006/relationships/revisionLog" Target="revisionLog1721.xml"/><Relationship Id="rId36" Type="http://schemas.openxmlformats.org/officeDocument/2006/relationships/revisionLog" Target="revisionLog1911.xml"/><Relationship Id="rId49" Type="http://schemas.openxmlformats.org/officeDocument/2006/relationships/revisionLog" Target="revisionLog110112.xml"/><Relationship Id="rId57" Type="http://schemas.openxmlformats.org/officeDocument/2006/relationships/revisionLog" Target="revisionLog112112.xml"/><Relationship Id="rId106" Type="http://schemas.openxmlformats.org/officeDocument/2006/relationships/revisionLog" Target="revisionLog14121.xml"/><Relationship Id="rId143" Type="http://schemas.openxmlformats.org/officeDocument/2006/relationships/revisionLog" Target="revisionLog1.xml"/><Relationship Id="rId31" Type="http://schemas.openxmlformats.org/officeDocument/2006/relationships/revisionLog" Target="revisionLog19111.xml"/><Relationship Id="rId44" Type="http://schemas.openxmlformats.org/officeDocument/2006/relationships/revisionLog" Target="revisionLog23.xml"/><Relationship Id="rId52" Type="http://schemas.openxmlformats.org/officeDocument/2006/relationships/revisionLog" Target="revisionLog1121121.xml"/><Relationship Id="rId60" Type="http://schemas.openxmlformats.org/officeDocument/2006/relationships/revisionLog" Target="revisionLog1131.xml"/><Relationship Id="rId65" Type="http://schemas.openxmlformats.org/officeDocument/2006/relationships/revisionLog" Target="revisionLog1141.xml"/><Relationship Id="rId73" Type="http://schemas.openxmlformats.org/officeDocument/2006/relationships/revisionLog" Target="revisionLog115121.xml"/><Relationship Id="rId78" Type="http://schemas.openxmlformats.org/officeDocument/2006/relationships/revisionLog" Target="revisionLog11621.xml"/><Relationship Id="rId81" Type="http://schemas.openxmlformats.org/officeDocument/2006/relationships/revisionLog" Target="revisionLog27.xml"/><Relationship Id="rId86" Type="http://schemas.openxmlformats.org/officeDocument/2006/relationships/revisionLog" Target="revisionLog11911.xml"/><Relationship Id="rId94" Type="http://schemas.openxmlformats.org/officeDocument/2006/relationships/revisionLog" Target="revisionLog1221.xml"/><Relationship Id="rId99" Type="http://schemas.openxmlformats.org/officeDocument/2006/relationships/revisionLog" Target="revisionLog141211.xml"/><Relationship Id="rId101" Type="http://schemas.openxmlformats.org/officeDocument/2006/relationships/revisionLog" Target="revisionLog12311.xml"/><Relationship Id="rId122" Type="http://schemas.openxmlformats.org/officeDocument/2006/relationships/revisionLog" Target="revisionLog163.xml"/><Relationship Id="rId130" Type="http://schemas.openxmlformats.org/officeDocument/2006/relationships/revisionLog" Target="revisionLog124.xml"/><Relationship Id="rId135" Type="http://schemas.openxmlformats.org/officeDocument/2006/relationships/revisionLog" Target="revisionLog125.xml"/><Relationship Id="rId109" Type="http://schemas.openxmlformats.org/officeDocument/2006/relationships/revisionLog" Target="revisionLog162111.xml"/><Relationship Id="rId39" Type="http://schemas.openxmlformats.org/officeDocument/2006/relationships/revisionLog" Target="revisionLog142.xml"/><Relationship Id="rId34" Type="http://schemas.openxmlformats.org/officeDocument/2006/relationships/revisionLog" Target="revisionLog1412111.xml"/><Relationship Id="rId50" Type="http://schemas.openxmlformats.org/officeDocument/2006/relationships/revisionLog" Target="revisionLog1621111.xml"/><Relationship Id="rId55" Type="http://schemas.openxmlformats.org/officeDocument/2006/relationships/revisionLog" Target="revisionLog17211.xml"/><Relationship Id="rId76" Type="http://schemas.openxmlformats.org/officeDocument/2006/relationships/revisionLog" Target="revisionLog26.xml"/><Relationship Id="rId97" Type="http://schemas.openxmlformats.org/officeDocument/2006/relationships/revisionLog" Target="revisionLog1113.xml"/><Relationship Id="rId104" Type="http://schemas.openxmlformats.org/officeDocument/2006/relationships/revisionLog" Target="revisionLog1241.xml"/><Relationship Id="rId120" Type="http://schemas.openxmlformats.org/officeDocument/2006/relationships/revisionLog" Target="revisionLog1251.xml"/><Relationship Id="rId125" Type="http://schemas.openxmlformats.org/officeDocument/2006/relationships/revisionLog" Target="revisionLog11513.xml"/><Relationship Id="rId141" Type="http://schemas.openxmlformats.org/officeDocument/2006/relationships/revisionLog" Target="revisionLog30.xml"/><Relationship Id="rId92" Type="http://schemas.openxmlformats.org/officeDocument/2006/relationships/revisionLog" Target="revisionLog1122.xml"/><Relationship Id="rId71" Type="http://schemas.openxmlformats.org/officeDocument/2006/relationships/revisionLog" Target="revisionLog1101.xml"/><Relationship Id="rId29" Type="http://schemas.openxmlformats.org/officeDocument/2006/relationships/revisionLog" Target="revisionLog15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E8194FA-4E78-4E2D-A803-F0DDDE796891}" diskRevisions="1" revisionId="1274" version="144">
  <header guid="{1611EA2A-6806-4C4B-9D65-EEA87233E332}" dateTime="2023-11-14T09:28:12" maxSheetId="2" userName="Пользователь Windows" r:id="rId29" minRId="390" maxRId="404">
    <sheetIdMap count="1">
      <sheetId val="1"/>
    </sheetIdMap>
  </header>
  <header guid="{CF8DEE31-C0F9-4AE4-81CB-EEA94ECF8780}" dateTime="2023-11-14T09:29:12" maxSheetId="2" userName="Пользователь Windows" r:id="rId30" minRId="406" maxRId="408">
    <sheetIdMap count="1">
      <sheetId val="1"/>
    </sheetIdMap>
  </header>
  <header guid="{C37F7347-1C6F-498D-AE53-C0BA933842E0}" dateTime="2023-11-14T09:29:47" maxSheetId="2" userName="Пользователь Windows" r:id="rId31" minRId="409" maxRId="413">
    <sheetIdMap count="1">
      <sheetId val="1"/>
    </sheetIdMap>
  </header>
  <header guid="{F5BD220B-AD5D-4998-A86C-ACCB21DAC282}" dateTime="2023-11-14T09:30:12" maxSheetId="2" userName="Пользователь Windows" r:id="rId32" minRId="414" maxRId="416">
    <sheetIdMap count="1">
      <sheetId val="1"/>
    </sheetIdMap>
  </header>
  <header guid="{C93F288D-A339-43E7-ABB3-3F26A1B4239C}" dateTime="2023-11-14T09:30:49" maxSheetId="2" userName="Пользователь Windows" r:id="rId33" minRId="417" maxRId="421">
    <sheetIdMap count="1">
      <sheetId val="1"/>
    </sheetIdMap>
  </header>
  <header guid="{80D4F2B0-832A-41EE-B6EF-DB0E79292089}" dateTime="2023-11-14T09:31:30" maxSheetId="2" userName="Пользователь Windows" r:id="rId34" minRId="422" maxRId="427">
    <sheetIdMap count="1">
      <sheetId val="1"/>
    </sheetIdMap>
  </header>
  <header guid="{2F0D10E1-131C-4C04-A2DD-344907BB931A}" dateTime="2023-11-14T09:45:12" maxSheetId="2" userName="Бюджетный отдел-1" r:id="rId35" minRId="428" maxRId="487">
    <sheetIdMap count="1">
      <sheetId val="1"/>
    </sheetIdMap>
  </header>
  <header guid="{F7CD7463-807B-42CF-8975-9CC4AE838852}" dateTime="2023-11-14T09:38:27" maxSheetId="2" userName="Пользователь Windows" r:id="rId36" minRId="489" maxRId="525">
    <sheetIdMap count="1">
      <sheetId val="1"/>
    </sheetIdMap>
  </header>
  <header guid="{03C655D3-5793-445A-BE6E-B7282B1A9189}" dateTime="2023-11-14T09:40:14" maxSheetId="2" userName="Пользователь Windows" r:id="rId37" minRId="526" maxRId="531">
    <sheetIdMap count="1">
      <sheetId val="1"/>
    </sheetIdMap>
  </header>
  <header guid="{1E43640C-B924-479E-8C9E-C58CB0ED3546}" dateTime="2023-11-14T09:40:43" maxSheetId="2" userName="Пользователь Windows" r:id="rId38" minRId="532" maxRId="534">
    <sheetIdMap count="1">
      <sheetId val="1"/>
    </sheetIdMap>
  </header>
  <header guid="{C36F0EF5-46EE-4CFC-85D5-08E4ED1536EE}" dateTime="2023-11-14T09:51:49" maxSheetId="2" userName="Пользователь Windows" r:id="rId39" minRId="535" maxRId="537">
    <sheetIdMap count="1">
      <sheetId val="1"/>
    </sheetIdMap>
  </header>
  <header guid="{C6C58601-0CAE-4BBE-8CF8-370B8DAD534D}" dateTime="2023-11-14T09:52:52" maxSheetId="2" userName="Пользователь Windows" r:id="rId40" minRId="538" maxRId="542">
    <sheetIdMap count="1">
      <sheetId val="1"/>
    </sheetIdMap>
  </header>
  <header guid="{67BC323E-D405-47B9-A4B3-B0529F2C5C4D}" dateTime="2023-11-14T09:55:37" maxSheetId="2" userName="Пользователь Windows" r:id="rId41" minRId="543" maxRId="593">
    <sheetIdMap count="1">
      <sheetId val="1"/>
    </sheetIdMap>
  </header>
  <header guid="{5DAFEADA-6E58-450B-BF12-3FD98702359F}" dateTime="2023-11-14T10:03:57" maxSheetId="2" userName="Бюджетный отдел-1" r:id="rId42" minRId="594" maxRId="596">
    <sheetIdMap count="1">
      <sheetId val="1"/>
    </sheetIdMap>
  </header>
  <header guid="{BAD44339-9461-4B6A-B734-307BE2FB7FD1}" dateTime="2023-11-14T10:03:48" maxSheetId="2" userName="Любовь" r:id="rId43" minRId="597" maxRId="635">
    <sheetIdMap count="1">
      <sheetId val="1"/>
    </sheetIdMap>
  </header>
  <header guid="{78171522-B005-4851-A214-7492F0FB0ACA}" dateTime="2023-11-14T10:08:42" maxSheetId="2" userName="Бюджетный отдел-1" r:id="rId44" minRId="636" maxRId="644">
    <sheetIdMap count="1">
      <sheetId val="1"/>
    </sheetIdMap>
  </header>
  <header guid="{14D9595B-2E05-4505-8705-30EEBF4CFC3F}" dateTime="2023-11-14T10:19:57" maxSheetId="2" userName="Любовь" r:id="rId45" minRId="645" maxRId="689">
    <sheetIdMap count="1">
      <sheetId val="1"/>
    </sheetIdMap>
  </header>
  <header guid="{44B955E1-C61C-44F7-81B5-6DE8AB360CB3}" dateTime="2023-11-14T10:16:01" maxSheetId="2" userName="Пользователь Windows" r:id="rId46" minRId="691" maxRId="693">
    <sheetIdMap count="1">
      <sheetId val="1"/>
    </sheetIdMap>
  </header>
  <header guid="{4207023F-7D95-412B-B04F-F9DEB752A6B7}" dateTime="2023-11-14T10:21:06" maxSheetId="2" userName="Пользователь Windows" r:id="rId47" minRId="695" maxRId="697">
    <sheetIdMap count="1">
      <sheetId val="1"/>
    </sheetIdMap>
  </header>
  <header guid="{A41316DB-83F7-4DEE-B92B-C02D0B008546}" dateTime="2023-11-14T10:22:16" maxSheetId="2" userName="Пользователь Windows" r:id="rId48" minRId="699" maxRId="704">
    <sheetIdMap count="1">
      <sheetId val="1"/>
    </sheetIdMap>
  </header>
  <header guid="{4845C312-E292-4816-B06E-D2418815EB9E}" dateTime="2023-11-14T10:22:52" maxSheetId="2" userName="Пользователь Windows" r:id="rId49" minRId="706" maxRId="711">
    <sheetIdMap count="1">
      <sheetId val="1"/>
    </sheetIdMap>
  </header>
  <header guid="{07222669-781E-4BBD-A8FF-26BACC19DD0A}" dateTime="2023-11-14T10:24:28" maxSheetId="2" userName="Пользователь Windows" r:id="rId50" minRId="713" maxRId="718">
    <sheetIdMap count="1">
      <sheetId val="1"/>
    </sheetIdMap>
  </header>
  <header guid="{BB030950-999E-414F-9704-2F5602FC5BD4}" dateTime="2023-11-14T10:26:39" maxSheetId="2" userName="Пользователь Windows" r:id="rId51" minRId="720" maxRId="731">
    <sheetIdMap count="1">
      <sheetId val="1"/>
    </sheetIdMap>
  </header>
  <header guid="{E7A6A0E4-6840-4A34-B38C-6D4D96CA09CD}" dateTime="2023-11-14T10:28:21" maxSheetId="2" userName="Пользователь Windows" r:id="rId52" minRId="733" maxRId="735">
    <sheetIdMap count="1">
      <sheetId val="1"/>
    </sheetIdMap>
  </header>
  <header guid="{EE1913B0-AFD8-44C7-A6E8-FA52CC634115}" dateTime="2023-11-14T10:28:37" maxSheetId="2" userName="Пользователь Windows" r:id="rId53" minRId="737" maxRId="739">
    <sheetIdMap count="1">
      <sheetId val="1"/>
    </sheetIdMap>
  </header>
  <header guid="{606D686A-1078-4CB4-A0D1-91BBB3BCFC0A}" dateTime="2023-11-14T10:29:37" maxSheetId="2" userName="Пользователь Windows" r:id="rId54" minRId="741" maxRId="742">
    <sheetIdMap count="1">
      <sheetId val="1"/>
    </sheetIdMap>
  </header>
  <header guid="{C23BFEED-1652-49DE-9266-F6CD0E2462E9}" dateTime="2023-11-14T10:30:33" maxSheetId="2" userName="Пользователь Windows" r:id="rId55" minRId="744" maxRId="747">
    <sheetIdMap count="1">
      <sheetId val="1"/>
    </sheetIdMap>
  </header>
  <header guid="{7C8FD707-D4E6-47A6-9F38-12E688034B74}" dateTime="2023-11-14T10:31:05" maxSheetId="2" userName="Пользователь Windows" r:id="rId56" minRId="749" maxRId="754">
    <sheetIdMap count="1">
      <sheetId val="1"/>
    </sheetIdMap>
  </header>
  <header guid="{85C0FA8F-EBA2-46CD-AC4B-5E48DD1B92A9}" dateTime="2023-11-14T10:32:04" maxSheetId="2" userName="Пользователь Windows" r:id="rId57">
    <sheetIdMap count="1">
      <sheetId val="1"/>
    </sheetIdMap>
  </header>
  <header guid="{5766CD4F-130C-4B43-9A7C-83FC0F3010E3}" dateTime="2023-11-14T10:32:38" maxSheetId="2" userName="Пользователь Windows" r:id="rId58" minRId="757" maxRId="762">
    <sheetIdMap count="1">
      <sheetId val="1"/>
    </sheetIdMap>
  </header>
  <header guid="{2AF5DCFF-7ADB-4469-8371-13E776FBDF71}" dateTime="2023-11-14T10:39:06" maxSheetId="2" userName="Любовь" r:id="rId59" minRId="764" maxRId="771">
    <sheetIdMap count="1">
      <sheetId val="1"/>
    </sheetIdMap>
  </header>
  <header guid="{F191A093-6453-4E8C-971B-2FA66A169302}" dateTime="2023-11-14T10:33:46" maxSheetId="2" userName="Пользователь Windows" r:id="rId60" minRId="772" maxRId="774">
    <sheetIdMap count="1">
      <sheetId val="1"/>
    </sheetIdMap>
  </header>
  <header guid="{2A2FBFD0-6B66-4868-A010-A19E8FF375B7}" dateTime="2023-11-14T10:34:32" maxSheetId="2" userName="Пользователь Windows" r:id="rId61" minRId="776" maxRId="778">
    <sheetIdMap count="1">
      <sheetId val="1"/>
    </sheetIdMap>
  </header>
  <header guid="{A58B2F87-BD5E-4C28-BCA4-8CCCBB3062B9}" dateTime="2023-11-14T10:35:44" maxSheetId="2" userName="Пользователь Windows" r:id="rId62" minRId="780" maxRId="785">
    <sheetIdMap count="1">
      <sheetId val="1"/>
    </sheetIdMap>
  </header>
  <header guid="{365CF52C-B34B-4B0D-BFA7-845F194BA4DA}" dateTime="2023-11-14T10:36:52" maxSheetId="2" userName="Пользователь Windows" r:id="rId63" minRId="787" maxRId="792">
    <sheetIdMap count="1">
      <sheetId val="1"/>
    </sheetIdMap>
  </header>
  <header guid="{7F15BEC2-EFC8-4B8A-934C-30930C9C51C6}" dateTime="2023-11-14T10:38:09" maxSheetId="2" userName="Пользователь Windows" r:id="rId64" minRId="794" maxRId="799">
    <sheetIdMap count="1">
      <sheetId val="1"/>
    </sheetIdMap>
  </header>
  <header guid="{7913AF10-D36A-41D7-BF4A-8A01CFBF8A78}" dateTime="2023-11-14T10:41:20" maxSheetId="2" userName="Пользователь Windows" r:id="rId65" minRId="801" maxRId="806">
    <sheetIdMap count="1">
      <sheetId val="1"/>
    </sheetIdMap>
  </header>
  <header guid="{7FDC977C-5B03-4C62-828B-93B156DE2B64}" dateTime="2023-11-14T10:42:52" maxSheetId="2" userName="Пользователь Windows" r:id="rId66" minRId="808" maxRId="813">
    <sheetIdMap count="1">
      <sheetId val="1"/>
    </sheetIdMap>
  </header>
  <header guid="{AD764B30-7D83-44F5-B112-7F46E7F095F0}" dateTime="2023-11-14T10:43:10" maxSheetId="2" userName="Пользователь Windows" r:id="rId67" minRId="815" maxRId="830">
    <sheetIdMap count="1">
      <sheetId val="1"/>
    </sheetIdMap>
  </header>
  <header guid="{7BE0B95B-C108-4AFA-8C03-364856555CB1}" dateTime="2023-11-14T10:43:56" maxSheetId="2" userName="Пользователь Windows" r:id="rId68" minRId="832" maxRId="834">
    <sheetIdMap count="1">
      <sheetId val="1"/>
    </sheetIdMap>
  </header>
  <header guid="{CB153757-4B40-4EEC-94A0-6ABF6B316EA9}" dateTime="2023-11-14T10:45:12" maxSheetId="2" userName="Пользователь Windows" r:id="rId69" minRId="836" maxRId="841">
    <sheetIdMap count="1">
      <sheetId val="1"/>
    </sheetIdMap>
  </header>
  <header guid="{AE5599E7-CE6F-4587-92C8-68D1CCA88DA9}" dateTime="2023-11-14T10:47:42" maxSheetId="2" userName="Пользователь Windows" r:id="rId70" minRId="843" maxRId="848">
    <sheetIdMap count="1">
      <sheetId val="1"/>
    </sheetIdMap>
  </header>
  <header guid="{F432703D-7E43-4129-931C-6887CB4D87B0}" dateTime="2023-11-14T10:48:29" maxSheetId="2" userName="Пользователь Windows" r:id="rId71" minRId="850" maxRId="855">
    <sheetIdMap count="1">
      <sheetId val="1"/>
    </sheetIdMap>
  </header>
  <header guid="{29F43A61-7B30-42BF-8E7A-811C07DFD1F0}" dateTime="2023-11-14T10:49:28" maxSheetId="2" userName="Пользователь Windows" r:id="rId72">
    <sheetIdMap count="1">
      <sheetId val="1"/>
    </sheetIdMap>
  </header>
  <header guid="{4C195CDC-88EB-4799-99A7-994A9D62C951}" dateTime="2023-11-14T10:49:59" maxSheetId="2" userName="Пользователь Windows" r:id="rId73" minRId="858" maxRId="862">
    <sheetIdMap count="1">
      <sheetId val="1"/>
    </sheetIdMap>
  </header>
  <header guid="{81856C92-45BB-4B0E-8E75-882D11D6EAD8}" dateTime="2023-11-14T10:50:21" maxSheetId="2" userName="Пользователь Windows" r:id="rId74" minRId="864" maxRId="866">
    <sheetIdMap count="1">
      <sheetId val="1"/>
    </sheetIdMap>
  </header>
  <header guid="{7A8F370E-8417-4643-B3CE-0806A5EB8BF0}" dateTime="2023-11-14T10:51:12" maxSheetId="2" userName="Пользователь Windows" r:id="rId75">
    <sheetIdMap count="1">
      <sheetId val="1"/>
    </sheetIdMap>
  </header>
  <header guid="{393478FD-9598-4075-9B24-A9C068F62C81}" dateTime="2023-11-14T11:19:28" maxSheetId="2" userName="Любовь" r:id="rId76" minRId="869" maxRId="876">
    <sheetIdMap count="1">
      <sheetId val="1"/>
    </sheetIdMap>
  </header>
  <header guid="{578325BE-EF0F-4458-908D-135C774BDBEF}" dateTime="2023-11-14T11:22:31" maxSheetId="2" userName="Пользователь Windows" r:id="rId77" minRId="877" maxRId="885">
    <sheetIdMap count="1">
      <sheetId val="1"/>
    </sheetIdMap>
  </header>
  <header guid="{204D2A52-2E8F-4B0C-B7B9-692B389356F4}" dateTime="2023-11-14T11:24:39" maxSheetId="2" userName="Пользователь Windows" r:id="rId78" minRId="887" maxRId="895">
    <sheetIdMap count="1">
      <sheetId val="1"/>
    </sheetIdMap>
  </header>
  <header guid="{8B8D8407-9974-40D4-91A6-9702C62A0D99}" dateTime="2023-11-14T11:24:58" maxSheetId="2" userName="Пользователь Windows" r:id="rId79" minRId="897" maxRId="902">
    <sheetIdMap count="1">
      <sheetId val="1"/>
    </sheetIdMap>
  </header>
  <header guid="{4A233A13-6854-4CC9-869A-EC86F5DF575A}" dateTime="2023-11-14T11:25:15" maxSheetId="2" userName="Пользователь Windows" r:id="rId80" minRId="904" maxRId="906">
    <sheetIdMap count="1">
      <sheetId val="1"/>
    </sheetIdMap>
  </header>
  <header guid="{E5C03367-8054-4E51-B71E-B22921530866}" dateTime="2023-11-14T11:33:18" maxSheetId="2" userName="Любовь" r:id="rId81">
    <sheetIdMap count="1">
      <sheetId val="1"/>
    </sheetIdMap>
  </header>
  <header guid="{2BCFF2FB-65C7-4349-B160-9DECA54D4F29}" dateTime="2023-11-14T11:27:50" maxSheetId="2" userName="Пользователь Windows" r:id="rId82">
    <sheetIdMap count="1">
      <sheetId val="1"/>
    </sheetIdMap>
  </header>
  <header guid="{01879C87-7DC3-4341-899C-2CDB51E4C8CD}" dateTime="2023-11-14T11:30:24" maxSheetId="2" userName="Пользователь Windows" r:id="rId83" minRId="910" maxRId="932">
    <sheetIdMap count="1">
      <sheetId val="1"/>
    </sheetIdMap>
  </header>
  <header guid="{D3F6FC6A-2D21-4311-9126-9A97C538A234}" dateTime="2023-11-14T11:30:53" maxSheetId="2" userName="Пользователь Windows" r:id="rId84">
    <sheetIdMap count="1">
      <sheetId val="1"/>
    </sheetIdMap>
  </header>
  <header guid="{2C626727-DEF9-4475-9417-AABF748D3BC2}" dateTime="2023-11-14T11:32:04" maxSheetId="2" userName="Пользователь Windows" r:id="rId85" minRId="935" maxRId="949">
    <sheetIdMap count="1">
      <sheetId val="1"/>
    </sheetIdMap>
  </header>
  <header guid="{8D8049B3-5D66-42DD-994D-DC8FB5F56AAB}" dateTime="2023-11-14T11:32:27" maxSheetId="2" userName="Пользователь Windows" r:id="rId86" minRId="951" maxRId="953">
    <sheetIdMap count="1">
      <sheetId val="1"/>
    </sheetIdMap>
  </header>
  <header guid="{A9F07595-8E52-4570-A834-FBAD10E71BE9}" dateTime="2023-11-14T11:36:29" maxSheetId="2" userName="Пользователь Windows" r:id="rId87" minRId="955" maxRId="966">
    <sheetIdMap count="1">
      <sheetId val="1"/>
    </sheetIdMap>
  </header>
  <header guid="{079E054C-87F3-4C84-934B-CDC9488833EB}" dateTime="2023-11-14T11:39:27" maxSheetId="2" userName="Пользователь Windows" r:id="rId88" minRId="968" maxRId="973">
    <sheetIdMap count="1">
      <sheetId val="1"/>
    </sheetIdMap>
  </header>
  <header guid="{7A99159E-A674-4540-B075-CB8DB83ECF74}" dateTime="2023-11-14T11:40:13" maxSheetId="2" userName="Пользователь Windows" r:id="rId89" minRId="975" maxRId="977">
    <sheetIdMap count="1">
      <sheetId val="1"/>
    </sheetIdMap>
  </header>
  <header guid="{418B0D8F-AB00-49D3-AA39-521B15D6308F}" dateTime="2023-11-14T11:42:22" maxSheetId="2" userName="Пользователь Windows" r:id="rId90" minRId="979" maxRId="989">
    <sheetIdMap count="1">
      <sheetId val="1"/>
    </sheetIdMap>
  </header>
  <header guid="{BE90778C-0D31-40F2-8C21-65E6CD4311DC}" dateTime="2023-11-14T11:43:02" maxSheetId="2" userName="Пользователь Windows" r:id="rId91" minRId="991" maxRId="1021">
    <sheetIdMap count="1">
      <sheetId val="1"/>
    </sheetIdMap>
  </header>
  <header guid="{608657AF-6F00-48AA-A5A1-4F7FD9B057D2}" dateTime="2023-11-14T11:44:36" maxSheetId="2" userName="Пользователь Windows" r:id="rId92" minRId="1023" maxRId="1028">
    <sheetIdMap count="1">
      <sheetId val="1"/>
    </sheetIdMap>
  </header>
  <header guid="{90D6E95E-E3BC-4E37-A269-3F29B846185D}" dateTime="2023-11-14T11:46:19" maxSheetId="2" userName="Пользователь Windows" r:id="rId93" minRId="1030" maxRId="1038">
    <sheetIdMap count="1">
      <sheetId val="1"/>
    </sheetIdMap>
  </header>
  <header guid="{76990D7D-9576-4374-AA76-AE1557EFCE33}" dateTime="2023-11-14T11:48:25" maxSheetId="2" userName="Пользователь Windows" r:id="rId94" minRId="1040" maxRId="1048">
    <sheetIdMap count="1">
      <sheetId val="1"/>
    </sheetIdMap>
  </header>
  <header guid="{515D593C-D4D4-4F9B-887F-E369AE1CC388}" dateTime="2023-11-14T11:52:31" maxSheetId="2" userName="Пользователь Windows" r:id="rId95" minRId="1050" maxRId="1061">
    <sheetIdMap count="1">
      <sheetId val="1"/>
    </sheetIdMap>
  </header>
  <header guid="{2D15006F-82C8-46B3-9A37-CBC3C6CF9797}" dateTime="2023-11-14T12:00:26" maxSheetId="2" userName="Пользователь Windows" r:id="rId96">
    <sheetIdMap count="1">
      <sheetId val="1"/>
    </sheetIdMap>
  </header>
  <header guid="{D7F76839-AAA9-4185-BF48-E6B04EF37DCF}" dateTime="2023-11-14T12:02:40" maxSheetId="2" userName="Пользователь Windows" r:id="rId97" minRId="1064" maxRId="1066">
    <sheetIdMap count="1">
      <sheetId val="1"/>
    </sheetIdMap>
  </header>
  <header guid="{735F4B24-AE90-4117-9EDC-C966CEDB6602}" dateTime="2023-11-14T12:03:18" maxSheetId="2" userName="Пользователь Windows" r:id="rId98" minRId="1068" maxRId="1070">
    <sheetIdMap count="1">
      <sheetId val="1"/>
    </sheetIdMap>
  </header>
  <header guid="{2D0472A7-B934-41D6-8BD4-13785409788B}" dateTime="2023-11-14T12:04:02" maxSheetId="2" userName="Пользователь Windows" r:id="rId99">
    <sheetIdMap count="1">
      <sheetId val="1"/>
    </sheetIdMap>
  </header>
  <header guid="{43B7D843-C387-4538-8B77-CA368DA4314E}" dateTime="2023-11-14T12:04:34" maxSheetId="2" userName="Пользователь Windows" r:id="rId100" minRId="1073" maxRId="1075">
    <sheetIdMap count="1">
      <sheetId val="1"/>
    </sheetIdMap>
  </header>
  <header guid="{8C01B227-551C-471F-AC21-42AB1F2E2E7B}" dateTime="2023-11-14T12:04:45" maxSheetId="2" userName="Пользователь Windows" r:id="rId101" minRId="1077" maxRId="1079">
    <sheetIdMap count="1">
      <sheetId val="1"/>
    </sheetIdMap>
  </header>
  <header guid="{8D82ACEE-824C-4515-B667-DEF66BBEA2C6}" dateTime="2023-11-14T12:12:18" maxSheetId="2" userName="Пользователь Windows" r:id="rId102">
    <sheetIdMap count="1">
      <sheetId val="1"/>
    </sheetIdMap>
  </header>
  <header guid="{1EF0EAA5-041F-4718-89D3-B21718A8D499}" dateTime="2023-11-14T12:18:25" maxSheetId="2" userName="Пользователь Windows" r:id="rId103">
    <sheetIdMap count="1">
      <sheetId val="1"/>
    </sheetIdMap>
  </header>
  <header guid="{C07D703C-3BBA-429E-812F-8AED654F3A03}" dateTime="2023-11-14T12:21:02" maxSheetId="2" userName="Пользователь Windows" r:id="rId104" minRId="1083" maxRId="1088">
    <sheetIdMap count="1">
      <sheetId val="1"/>
    </sheetIdMap>
  </header>
  <header guid="{07D45D35-BC85-4707-80C5-D507E0CA2B47}" dateTime="2023-11-14T12:21:15" maxSheetId="2" userName="Пользователь Windows" r:id="rId105">
    <sheetIdMap count="1">
      <sheetId val="1"/>
    </sheetIdMap>
  </header>
  <header guid="{48DD1378-D14E-47E7-9084-8E70915DBACE}" dateTime="2023-11-14T12:21:51" maxSheetId="2" userName="Пользователь Windows" r:id="rId106">
    <sheetIdMap count="1">
      <sheetId val="1"/>
    </sheetIdMap>
  </header>
  <header guid="{D87C9397-AF2B-466A-8676-E0F63F9D83F5}" dateTime="2023-11-14T12:22:15" maxSheetId="2" userName="Пользователь Windows" r:id="rId107" minRId="1092" maxRId="1105">
    <sheetIdMap count="1">
      <sheetId val="1"/>
    </sheetIdMap>
  </header>
  <header guid="{4264373C-0723-4134-AFE0-9762E011C139}" dateTime="2023-11-14T12:28:12" maxSheetId="2" userName="Пользователь Windows" r:id="rId108" minRId="1107" maxRId="1115">
    <sheetIdMap count="1">
      <sheetId val="1"/>
    </sheetIdMap>
  </header>
  <header guid="{8C93EAD2-91BE-4E36-B11D-C808C01BF045}" dateTime="2023-11-14T12:29:43" maxSheetId="2" userName="Пользователь Windows" r:id="rId109" minRId="1117" maxRId="1122">
    <sheetIdMap count="1">
      <sheetId val="1"/>
    </sheetIdMap>
  </header>
  <header guid="{3326BA5C-3716-44DD-8FD9-C4881C6FCD7A}" dateTime="2023-11-14T12:30:03" maxSheetId="2" userName="Пользователь Windows" r:id="rId110" minRId="1124" maxRId="1139">
    <sheetIdMap count="1">
      <sheetId val="1"/>
    </sheetIdMap>
  </header>
  <header guid="{76C1B424-8333-480C-9C4D-6BD3CD187477}" dateTime="2023-11-14T12:30:26" maxSheetId="2" userName="Пользователь Windows" r:id="rId111" minRId="1141" maxRId="1143">
    <sheetIdMap count="1">
      <sheetId val="1"/>
    </sheetIdMap>
  </header>
  <header guid="{53F235AB-BF17-44AB-9123-EFC6D12B20D3}" dateTime="2023-11-14T12:30:35" maxSheetId="2" userName="Пользователь Windows" r:id="rId112" minRId="1145" maxRId="1147">
    <sheetIdMap count="1">
      <sheetId val="1"/>
    </sheetIdMap>
  </header>
  <header guid="{F8927A44-AA81-44E4-AB03-92409C4B5BF1}" dateTime="2023-11-14T12:34:39" maxSheetId="2" userName="Пользователь Windows" r:id="rId113">
    <sheetIdMap count="1">
      <sheetId val="1"/>
    </sheetIdMap>
  </header>
  <header guid="{DF7F3C6E-0B1E-45B1-A033-64E23C757599}" dateTime="2023-11-14T12:34:56" maxSheetId="2" userName="Пользователь Windows" r:id="rId114">
    <sheetIdMap count="1">
      <sheetId val="1"/>
    </sheetIdMap>
  </header>
  <header guid="{920507B7-B610-4AAD-9A71-4B4A7BBEB796}" dateTime="2023-11-14T12:37:15" maxSheetId="2" userName="Пользователь Windows" r:id="rId115" minRId="1151" maxRId="1153">
    <sheetIdMap count="1">
      <sheetId val="1"/>
    </sheetIdMap>
  </header>
  <header guid="{94C11F96-7489-4C4F-9C39-6421D143913F}" dateTime="2023-11-14T12:38:14" maxSheetId="2" userName="Пользователь Windows" r:id="rId116" minRId="1155" maxRId="1157">
    <sheetIdMap count="1">
      <sheetId val="1"/>
    </sheetIdMap>
  </header>
  <header guid="{00842800-E14D-4FD2-9562-FFE84B4D4D34}" dateTime="2023-11-14T12:38:35" maxSheetId="2" userName="Пользователь Windows" r:id="rId117" minRId="1159" maxRId="1166">
    <sheetIdMap count="1">
      <sheetId val="1"/>
    </sheetIdMap>
  </header>
  <header guid="{2C920DE4-3490-41DD-9F65-35578E051137}" dateTime="2023-11-14T12:39:51" maxSheetId="2" userName="Пользователь Windows" r:id="rId118" minRId="1168" maxRId="1170">
    <sheetIdMap count="1">
      <sheetId val="1"/>
    </sheetIdMap>
  </header>
  <header guid="{34AAEF72-B9A3-4355-90CF-60DC5D1BC409}" dateTime="2023-11-14T12:45:25" maxSheetId="2" userName="Пользователь Windows" r:id="rId119" minRId="1172" maxRId="1180">
    <sheetIdMap count="1">
      <sheetId val="1"/>
    </sheetIdMap>
  </header>
  <header guid="{3D6C7E18-D053-4E42-A938-6329A230175F}" dateTime="2023-11-14T12:46:06" maxSheetId="2" userName="Пользователь Windows" r:id="rId120" minRId="1182" maxRId="1193">
    <sheetIdMap count="1">
      <sheetId val="1"/>
    </sheetIdMap>
  </header>
  <header guid="{9AFA6F27-CEC7-4C84-969C-3FDBD692A185}" dateTime="2023-11-14T12:47:02" maxSheetId="2" userName="Пользователь Windows" r:id="rId121" minRId="1195" maxRId="1196">
    <sheetIdMap count="1">
      <sheetId val="1"/>
    </sheetIdMap>
  </header>
  <header guid="{72B795D7-E8FB-4711-AADE-C7BF3A6EC927}" dateTime="2023-11-14T12:47:17" maxSheetId="2" userName="Пользователь Windows" r:id="rId122">
    <sheetIdMap count="1">
      <sheetId val="1"/>
    </sheetIdMap>
  </header>
  <header guid="{BBC1C20E-D9C1-4515-AE8B-02D8F992D3C2}" dateTime="2023-11-14T12:48:48" maxSheetId="2" userName="Пользователь Windows" r:id="rId123" minRId="1199" maxRId="1201">
    <sheetIdMap count="1">
      <sheetId val="1"/>
    </sheetIdMap>
  </header>
  <header guid="{49EE41C9-7AB2-4187-BD9A-B18FE3C6F7F0}" dateTime="2023-11-14T12:49:40" maxSheetId="2" userName="Пользователь Windows" r:id="rId124">
    <sheetIdMap count="1">
      <sheetId val="1"/>
    </sheetIdMap>
  </header>
  <header guid="{229B34E2-B265-4E40-BC71-A80359C12AEE}" dateTime="2023-11-14T12:50:25" maxSheetId="2" userName="Пользователь Windows" r:id="rId125" minRId="1204" maxRId="1211">
    <sheetIdMap count="1">
      <sheetId val="1"/>
    </sheetIdMap>
  </header>
  <header guid="{B01BF8B1-0E94-48FE-AC25-E170CE01F646}" dateTime="2023-11-14T12:51:39" maxSheetId="2" userName="Пользователь Windows" r:id="rId126" minRId="1213" maxRId="1226">
    <sheetIdMap count="1">
      <sheetId val="1"/>
    </sheetIdMap>
  </header>
  <header guid="{7AA6F86C-3CD8-4D66-9581-5369C0EE4F29}" dateTime="2023-11-14T12:52:02" maxSheetId="2" userName="Пользователь Windows" r:id="rId127">
    <sheetIdMap count="1">
      <sheetId val="1"/>
    </sheetIdMap>
  </header>
  <header guid="{8EE54F2A-F83E-4B93-9F06-0B94AB234B12}" dateTime="2023-11-14T12:52:32" maxSheetId="2" userName="Пользователь Windows" r:id="rId128" minRId="1229" maxRId="1231">
    <sheetIdMap count="1">
      <sheetId val="1"/>
    </sheetIdMap>
  </header>
  <header guid="{8F86DF03-711A-468D-9DA3-AAE36671B337}" dateTime="2023-11-14T12:52:58" maxSheetId="2" userName="Пользователь Windows" r:id="rId129">
    <sheetIdMap count="1">
      <sheetId val="1"/>
    </sheetIdMap>
  </header>
  <header guid="{DB62E039-9642-450F-B744-D3E4FA6773E5}" dateTime="2023-11-14T12:53:34" maxSheetId="2" userName="Пользователь Windows" r:id="rId130" minRId="1234" maxRId="1240">
    <sheetIdMap count="1">
      <sheetId val="1"/>
    </sheetIdMap>
  </header>
  <header guid="{DD0E5B74-54C8-4174-A7D9-F0149A4FBC8D}" dateTime="2023-11-14T12:53:56" maxSheetId="2" userName="Пользователь Windows" r:id="rId131" minRId="1242" maxRId="1244">
    <sheetIdMap count="1">
      <sheetId val="1"/>
    </sheetIdMap>
  </header>
  <header guid="{74747684-282B-458C-824A-C74026B3D7C8}" dateTime="2023-11-14T12:54:51" maxSheetId="2" userName="Пользователь Windows" r:id="rId132" minRId="1246" maxRId="1253">
    <sheetIdMap count="1">
      <sheetId val="1"/>
    </sheetIdMap>
  </header>
  <header guid="{6F20E21E-7A6D-4DC7-B2F0-7D6B531D3DD6}" dateTime="2023-11-14T12:55:05" maxSheetId="2" userName="Пользователь Windows" r:id="rId133">
    <sheetIdMap count="1">
      <sheetId val="1"/>
    </sheetIdMap>
  </header>
  <header guid="{F48F4FE5-AD74-41B6-8E31-74BF4EB7FD5D}" dateTime="2023-11-14T12:56:48" maxSheetId="2" userName="Пользователь Windows" r:id="rId134">
    <sheetIdMap count="1">
      <sheetId val="1"/>
    </sheetIdMap>
  </header>
  <header guid="{D33203E8-0AD7-4ACE-9D70-447550B776BD}" dateTime="2023-11-14T13:28:13" maxSheetId="2" userName="Пользователь Windows" r:id="rId135">
    <sheetIdMap count="1">
      <sheetId val="1"/>
    </sheetIdMap>
  </header>
  <header guid="{FBEDC987-5B97-4160-A415-7DCCCAE221CD}" dateTime="2023-11-14T13:28:25" maxSheetId="2" userName="Пользователь Windows" r:id="rId136">
    <sheetIdMap count="1">
      <sheetId val="1"/>
    </sheetIdMap>
  </header>
  <header guid="{8FA17C22-E7E7-4BB9-AA56-DD29622D1761}" dateTime="2023-11-14T13:39:07" maxSheetId="2" userName="Пользователь Windows" r:id="rId137">
    <sheetIdMap count="1">
      <sheetId val="1"/>
    </sheetIdMap>
  </header>
  <header guid="{204FDE73-B45A-4761-979F-BD0BBBEA69EC}" dateTime="2023-11-14T16:59:07" maxSheetId="2" userName="Бюджетный отдел-1" r:id="rId138">
    <sheetIdMap count="1">
      <sheetId val="1"/>
    </sheetIdMap>
  </header>
  <header guid="{B93EA707-F7AD-4C8D-8741-D9EAE0CE5CF4}" dateTime="2023-11-14T18:30:32" maxSheetId="2" userName="Пользователь Windows" r:id="rId139">
    <sheetIdMap count="1">
      <sheetId val="1"/>
    </sheetIdMap>
  </header>
  <header guid="{F25CE5EB-B09D-43CE-9B43-370F2FD8FFAC}" dateTime="2023-11-14T18:42:51" maxSheetId="2" userName="Ирина" r:id="rId140">
    <sheetIdMap count="1">
      <sheetId val="1"/>
    </sheetIdMap>
  </header>
  <header guid="{97EB5DEB-0BF9-459F-A687-C546D853D30B}" dateTime="2023-11-15T17:49:13" maxSheetId="2" userName="Бюджетный отдел-1" r:id="rId141" minRId="1263" maxRId="1266">
    <sheetIdMap count="1">
      <sheetId val="1"/>
    </sheetIdMap>
  </header>
  <header guid="{2E9DB0A7-1C0E-4F6D-8451-D0240C66C50D}" dateTime="2023-11-16T10:54:16" maxSheetId="2" userName="Ирина" r:id="rId142" minRId="1268" maxRId="1269">
    <sheetIdMap count="1">
      <sheetId val="1"/>
    </sheetIdMap>
  </header>
  <header guid="{26F7AEB1-21C7-4ACC-9BA1-5D62B3E9D40F}" dateTime="2023-11-16T14:14:02" maxSheetId="2" userName="Пользователь Windows" r:id="rId143" minRId="1271" maxRId="1272">
    <sheetIdMap count="1">
      <sheetId val="1"/>
    </sheetIdMap>
  </header>
  <header guid="{6E8194FA-4E78-4E2D-A803-F0DDDE796891}" dateTime="2023-11-16T18:53:45" maxSheetId="2" userName="Бюджетный отдел-1" r:id="rId14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271" sId="1">
    <oc r="D577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Бабинского ДК - филиала МБУК «Старицкий ДК им. Я.С. Потапова» Старицкого муниципального округа Тверской области)</t>
      </is>
    </oc>
    <nc r="D577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Бабинского ДК - филиал МБУК «Старицкий ДК им. Я.С. Потапова» Старицкого муниципального округа Тверской области)</t>
      </is>
    </nc>
  </rcc>
  <rcc rId="1272" sId="1">
    <oc r="D579" t="inlineStr">
      <is>
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Орешкинского ДК - филиала МБУК «Старицкий ДК им. Я.С. Потапова» Старицкого муниципального округа Тверской области) </t>
      </is>
    </oc>
    <nc r="D579" t="inlineStr">
      <is>
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Орешкинского ДК - филиал МБУК «Старицкий ДК им. Я.С. Потапова» Старицкого муниципального округа Тверской области) 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5'!$A$3:$C$696</formula>
    <oldFormula>'Приложение 5'!$A$3:$C$696</oldFormula>
  </rdn>
  <rcv guid="{178865DB-2F19-4005-BCFF-14CE924DF012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rc rId="1159" sId="1" ref="A305:XFD306" action="insertRow"/>
  <rcc rId="1160" sId="1">
    <nc r="A305" t="inlineStr">
      <is>
        <t>0503</t>
      </is>
    </nc>
  </rcc>
  <rfmt sheetId="1" sqref="B305" start="0" length="0">
    <dxf>
      <fill>
        <patternFill patternType="solid">
          <bgColor theme="0"/>
        </patternFill>
      </fill>
    </dxf>
  </rfmt>
  <rcc rId="1161" sId="1">
    <nc r="E305">
      <f>E306</f>
    </nc>
  </rcc>
  <rcc rId="1162" sId="1">
    <nc r="F305">
      <f>F306</f>
    </nc>
  </rcc>
  <rcc rId="1163" sId="1">
    <nc r="G305">
      <f>G306</f>
    </nc>
  </rcc>
  <rcc rId="1164" sId="1">
    <nc r="A306" t="inlineStr">
      <is>
        <t>0503</t>
      </is>
    </nc>
  </rcc>
  <rcc rId="1165" sId="1">
    <nc r="C306">
      <v>200</v>
    </nc>
  </rcc>
  <rcc rId="1166" sId="1">
    <nc r="D306" t="inlineStr">
      <is>
        <t>Закупка товаров, работ и услуг для обеспечения  государственных (муниципальных) нужд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5'!$A$3:$C$697</formula>
    <oldFormula>'Приложение 5'!$A$3:$C$697</oldFormula>
  </rdn>
  <rcv guid="{178865DB-2F19-4005-BCFF-14CE924DF012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850" sId="1">
    <nc r="B240" t="inlineStr">
      <is>
        <t>06301S9079</t>
      </is>
    </nc>
  </rcc>
  <rcc rId="851" sId="1">
    <nc r="D240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водопроводной сети по ул. Советская, ул. Захарова с. Емельяново Старицкого муниципального округа Тверской области (3 часть))</t>
      </is>
    </nc>
  </rcc>
  <rcc rId="852" sId="1" numFmtId="4">
    <nc r="E241">
      <v>300</v>
    </nc>
  </rcc>
  <rcc rId="853" sId="1" numFmtId="4">
    <nc r="F241">
      <v>0</v>
    </nc>
  </rcc>
  <rcc rId="854" sId="1" numFmtId="4">
    <nc r="G241">
      <v>0</v>
    </nc>
  </rcc>
  <rcc rId="855" sId="1">
    <nc r="B241" t="inlineStr">
      <is>
        <t>06301S9079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5'!$A$3:$C$712</formula>
    <oldFormula>'Приложение 5'!$A$3:$C$712</oldFormula>
  </rdn>
  <rcv guid="{178865DB-2F19-4005-BCFF-14CE924DF012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cc rId="737" sId="1" numFmtId="4">
    <nc r="E217">
      <v>173.1</v>
    </nc>
  </rcc>
  <rcc rId="738" sId="1" numFmtId="4">
    <nc r="F217">
      <v>0</v>
    </nc>
  </rcc>
  <rcc rId="739" sId="1" numFmtId="4">
    <nc r="G217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cc rId="699" sId="1">
    <nc r="B206" t="inlineStr">
      <is>
        <t>06301S9037</t>
      </is>
    </nc>
  </rcc>
  <rfmt sheetId="1" sqref="C206" start="0" length="0">
    <dxf>
      <font>
        <b/>
        <sz val="10"/>
        <name val="Times New Roman"/>
        <scheme val="none"/>
      </font>
    </dxf>
  </rfmt>
  <rcc rId="700" sId="1">
    <nc r="D206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артезианской скважины на ул. Братская д. Берново Старицкого муниципального округа Тверской области)</t>
      </is>
    </nc>
  </rcc>
  <rcc rId="701" sId="1">
    <nc r="B207" t="inlineStr">
      <is>
        <t>06301S9037</t>
      </is>
    </nc>
  </rcc>
  <rcc rId="702" sId="1" numFmtId="4">
    <nc r="E207">
      <v>500</v>
    </nc>
  </rcc>
  <rcc rId="703" sId="1" numFmtId="4">
    <nc r="F207">
      <v>0</v>
    </nc>
  </rcc>
  <rcc rId="704" sId="1" numFmtId="4">
    <nc r="G207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0112.xml><?xml version="1.0" encoding="utf-8"?>
<revisions xmlns="http://schemas.openxmlformats.org/spreadsheetml/2006/main" xmlns:r="http://schemas.openxmlformats.org/officeDocument/2006/relationships">
  <rcc rId="706" sId="1">
    <nc r="B208" t="inlineStr">
      <is>
        <t>06301S9038</t>
      </is>
    </nc>
  </rcc>
  <rfmt sheetId="1" sqref="C208" start="0" length="0">
    <dxf>
      <font>
        <b/>
        <sz val="10"/>
        <name val="Times New Roman"/>
        <scheme val="none"/>
      </font>
    </dxf>
  </rfmt>
  <rcc rId="707" sId="1">
    <nc r="D208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д. Заречье Старицкого муниципального округа Тверской области)</t>
      </is>
    </nc>
  </rcc>
  <rcc rId="708" sId="1">
    <nc r="B209" t="inlineStr">
      <is>
        <t>06301S9038</t>
      </is>
    </nc>
  </rcc>
  <rcc rId="709" sId="1" numFmtId="4">
    <nc r="E209">
      <v>500</v>
    </nc>
  </rcc>
  <rcc rId="710" sId="1" numFmtId="4">
    <nc r="F209">
      <v>0</v>
    </nc>
  </rcc>
  <rcc rId="711" sId="1" numFmtId="4">
    <nc r="G209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975" sId="1" numFmtId="4">
    <nc r="E273">
      <v>629</v>
    </nc>
  </rcc>
  <rcc rId="976" sId="1" numFmtId="4">
    <nc r="F273">
      <v>654.1</v>
    </nc>
  </rcc>
  <rcc rId="977" sId="1" numFmtId="4">
    <nc r="G273">
      <v>680</v>
    </nc>
  </rcc>
  <rcv guid="{178865DB-2F19-4005-BCFF-14CE924DF012}" action="delete"/>
  <rdn rId="0" localSheetId="1" customView="1" name="Z_178865DB_2F19_4005_BCFF_14CE924DF012_.wvu.FilterData" hidden="1" oldHidden="1">
    <formula>'Приложение 5'!$A$3:$C$689</formula>
    <oldFormula>'Приложение 5'!$A$3:$C$689</oldFormula>
  </rdn>
  <rcv guid="{178865DB-2F19-4005-BCFF-14CE924DF012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808" sId="1">
    <nc r="B234" t="inlineStr">
      <is>
        <t>06301S9051</t>
      </is>
    </nc>
  </rcc>
  <rcc rId="809" sId="1">
    <nc r="D234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    </r>
        <r>
          <rPr>
            <sz val="10"/>
            <rFont val="Times New Roman"/>
            <family val="1"/>
            <charset val="204"/>
          </rPr>
          <t xml:space="preserve"> (Капитальный ремонт участка водопроводных сетей в д. Новое (2 этап) 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810" sId="1">
    <nc r="B235" t="inlineStr">
      <is>
        <t>06301S9051</t>
      </is>
    </nc>
  </rcc>
  <rcc rId="811" sId="1" numFmtId="4">
    <nc r="E235">
      <v>129.19999999999999</v>
    </nc>
  </rcc>
  <rcc rId="812" sId="1" numFmtId="4">
    <nc r="F235">
      <v>0</v>
    </nc>
  </rcc>
  <rcc rId="813" sId="1" numFmtId="4">
    <nc r="G235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5'!$A$3:$C$708</formula>
    <oldFormula>'Приложение 5'!$A$3:$C$708</oldFormula>
  </rdn>
  <rcv guid="{178865DB-2F19-4005-BCFF-14CE924DF012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c rId="776" sId="1" numFmtId="4">
    <nc r="E225">
      <v>300</v>
    </nc>
  </rcc>
  <rcc rId="777" sId="1" numFmtId="4">
    <nc r="F225">
      <v>0</v>
    </nc>
  </rcc>
  <rcc rId="778" sId="1" numFmtId="4">
    <nc r="G225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5'!$A$3:$C$708</formula>
    <oldFormula>'Приложение 5'!$A$3:$C$708</oldFormula>
  </rdn>
  <rcv guid="{178865DB-2F19-4005-BCFF-14CE924DF012}" action="add"/>
</revisions>
</file>

<file path=xl/revisions/revisionLog1113.xml><?xml version="1.0" encoding="utf-8"?>
<revisions xmlns="http://schemas.openxmlformats.org/spreadsheetml/2006/main" xmlns:r="http://schemas.openxmlformats.org/officeDocument/2006/relationships">
  <rcc rId="1064" sId="1">
    <nc r="B289" t="inlineStr">
      <is>
        <t>06502S9060</t>
      </is>
    </nc>
  </rcc>
  <rcc rId="1065" sId="1">
    <nc r="D289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(Приобретение сценического сборно-разборного комплекса для нужд с.Луковниково Старицкого муниципального округа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1066" sId="1">
    <nc r="B290" t="inlineStr">
      <is>
        <t>06502S9060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1145" sId="1" numFmtId="4">
    <nc r="E300">
      <v>18.5</v>
    </nc>
  </rcc>
  <rcc rId="1146" sId="1" numFmtId="4">
    <nc r="F300">
      <v>0</v>
    </nc>
  </rcc>
  <rcc rId="1147" sId="1" numFmtId="4">
    <nc r="G300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5'!$A$3:$C$695</formula>
    <oldFormula>'Приложение 5'!$A$3:$C$695</oldFormula>
  </rdn>
  <rcv guid="{178865DB-2F19-4005-BCFF-14CE924DF012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rc rId="1092" sId="1" ref="A297:XFD298" action="insertRow"/>
  <rcc rId="1093" sId="1">
    <nc r="A297" t="inlineStr">
      <is>
        <t>0503</t>
      </is>
    </nc>
  </rcc>
  <rfmt sheetId="1" sqref="B297" start="0" length="0">
    <dxf>
      <fill>
        <patternFill patternType="solid">
          <bgColor theme="0"/>
        </patternFill>
      </fill>
    </dxf>
  </rfmt>
  <rcc rId="1094" sId="1">
    <nc r="E297">
      <f>E298</f>
    </nc>
  </rcc>
  <rcc rId="1095" sId="1">
    <nc r="F297">
      <f>F298</f>
    </nc>
  </rcc>
  <rcc rId="1096" sId="1">
    <nc r="G297">
      <f>G298</f>
    </nc>
  </rcc>
  <rcc rId="1097" sId="1">
    <nc r="A298" t="inlineStr">
      <is>
        <t>0503</t>
      </is>
    </nc>
  </rcc>
  <rcc rId="1098" sId="1">
    <nc r="C298">
      <v>200</v>
    </nc>
  </rcc>
  <rrc rId="1099" sId="1" ref="A299:XFD300" action="insertRow"/>
  <rcc rId="1100" sId="1">
    <nc r="A299" t="inlineStr">
      <is>
        <t>0503</t>
      </is>
    </nc>
  </rcc>
  <rfmt sheetId="1" sqref="B299" start="0" length="0">
    <dxf>
      <fill>
        <patternFill patternType="solid">
          <bgColor theme="0"/>
        </patternFill>
      </fill>
    </dxf>
  </rfmt>
  <rcc rId="1101" sId="1">
    <nc r="E299">
      <f>E300</f>
    </nc>
  </rcc>
  <rcc rId="1102" sId="1">
    <nc r="F299">
      <f>F300</f>
    </nc>
  </rcc>
  <rcc rId="1103" sId="1">
    <nc r="G299">
      <f>G300</f>
    </nc>
  </rcc>
  <rcc rId="1104" sId="1">
    <nc r="A300" t="inlineStr">
      <is>
        <t>0503</t>
      </is>
    </nc>
  </rcc>
  <rcc rId="1105" sId="1">
    <nc r="C300">
      <v>200</v>
    </nc>
  </rcc>
  <rcv guid="{178865DB-2F19-4005-BCFF-14CE924DF012}" action="delete"/>
  <rdn rId="0" localSheetId="1" customView="1" name="Z_178865DB_2F19_4005_BCFF_14CE924DF012_.wvu.FilterData" hidden="1" oldHidden="1">
    <formula>'Приложение 5'!$A$3:$C$691</formula>
    <oldFormula>'Приложение 5'!$A$3:$C$691</oldFormula>
  </rdn>
  <rcv guid="{178865DB-2F19-4005-BCFF-14CE924DF012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c rId="757" sId="1">
    <nc r="B222" t="inlineStr">
      <is>
        <t>06301S9045</t>
      </is>
    </nc>
  </rcc>
  <rfmt sheetId="1" sqref="C222" start="0" length="0">
    <dxf>
      <font>
        <b/>
        <sz val="10"/>
        <name val="Times New Roman"/>
        <scheme val="none"/>
      </font>
    </dxf>
  </rfmt>
  <rcc rId="758" sId="1">
    <nc r="D222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(Капитальный ремонт участка водопроводных сетей д. Бережки Старицкого муниципального округа Тверской области (первый этап)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59" sId="1">
    <nc r="B223" t="inlineStr">
      <is>
        <t>06301S9045</t>
      </is>
    </nc>
  </rcc>
  <rcc rId="760" sId="1" numFmtId="4">
    <nc r="E223">
      <v>74.599999999999994</v>
    </nc>
  </rcc>
  <rcc rId="761" sId="1" numFmtId="4">
    <nc r="F223">
      <v>0</v>
    </nc>
  </rcc>
  <rcc rId="762" sId="1" numFmtId="4">
    <nc r="G223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2111.xml><?xml version="1.0" encoding="utf-8"?>
<revisions xmlns="http://schemas.openxmlformats.org/spreadsheetml/2006/main" xmlns:r="http://schemas.openxmlformats.org/officeDocument/2006/relationships">
  <rcc rId="720" sId="1">
    <nc r="B212" t="inlineStr">
      <is>
        <t>06301S9040</t>
      </is>
    </nc>
  </rcc>
  <rfmt sheetId="1" sqref="C212" start="0" length="0">
    <dxf>
      <font>
        <b/>
        <sz val="10"/>
        <name val="Times New Roman"/>
        <scheme val="none"/>
      </font>
    </dxf>
  </rfmt>
  <rcc rId="721" sId="1">
    <nc r="D212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(Капитальный ремонт артезианской скважины  с. Емельяново ул. Сотчино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22" sId="1">
    <nc r="B213" t="inlineStr">
      <is>
        <t>06301S9040</t>
      </is>
    </nc>
  </rcc>
  <rcc rId="723" sId="1" numFmtId="4">
    <nc r="E213">
      <v>200</v>
    </nc>
  </rcc>
  <rcc rId="724" sId="1" numFmtId="4">
    <nc r="F213">
      <v>0</v>
    </nc>
  </rcc>
  <rcc rId="725" sId="1" numFmtId="4">
    <nc r="G213">
      <v>0</v>
    </nc>
  </rcc>
  <rcc rId="726" sId="1">
    <nc r="B214" t="inlineStr">
      <is>
        <t>06301S9041</t>
      </is>
    </nc>
  </rcc>
  <rfmt sheetId="1" sqref="C214" start="0" length="0">
    <dxf>
      <font>
        <b/>
        <sz val="10"/>
        <name val="Times New Roman"/>
        <scheme val="none"/>
      </font>
    </dxf>
  </rfmt>
  <rcc rId="727" sId="1">
    <nc r="D214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    </r>
        <r>
          <rPr>
            <sz val="10"/>
            <rFont val="Times New Roman"/>
            <family val="1"/>
            <charset val="204"/>
          </rPr>
          <t xml:space="preserve"> (Капитальный ремонт водопроводных сетей в д. Елизаветкино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28" sId="1">
    <nc r="B215" t="inlineStr">
      <is>
        <t>06301S9041</t>
      </is>
    </nc>
  </rcc>
  <rcc rId="729" sId="1" numFmtId="4">
    <nc r="E215">
      <v>215.3</v>
    </nc>
  </rcc>
  <rcc rId="730" sId="1" numFmtId="4">
    <nc r="F215">
      <v>0</v>
    </nc>
  </rcc>
  <rcc rId="731" sId="1" numFmtId="4">
    <nc r="G215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2112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21121.xml><?xml version="1.0" encoding="utf-8"?>
<revisions xmlns="http://schemas.openxmlformats.org/spreadsheetml/2006/main" xmlns:r="http://schemas.openxmlformats.org/officeDocument/2006/relationships">
  <rcc rId="733" sId="1">
    <nc r="B216" t="inlineStr">
      <is>
        <t>06301S9042</t>
      </is>
    </nc>
  </rcc>
  <rfmt sheetId="1" sqref="C216" start="0" length="0">
    <dxf>
      <font>
        <b/>
        <sz val="10"/>
        <name val="Times New Roman"/>
        <scheme val="none"/>
      </font>
    </dxf>
  </rfmt>
  <rcc rId="734" sId="1">
    <nc r="D216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(Капитальный ремонт здания насосной с артезианской скважиной  в д. Чукавино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35" sId="1">
    <nc r="B217" t="inlineStr">
      <is>
        <t>06301S9042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22.xml><?xml version="1.0" encoding="utf-8"?>
<revisions xmlns="http://schemas.openxmlformats.org/spreadsheetml/2006/main" xmlns:r="http://schemas.openxmlformats.org/officeDocument/2006/relationships">
  <rcc rId="1023" sId="1">
    <nc r="B277" t="inlineStr">
      <is>
        <t>06502S1450</t>
      </is>
    </nc>
  </rcc>
  <rcc rId="1024" sId="1">
    <nc r="D277" t="inlineStr">
      <is>
        <t>Поддержка обустройства мест массового отдыха населения (городских парков) в целях софинансирования за счет средств бюджета муниципального округа</t>
      </is>
    </nc>
  </rcc>
  <rcc rId="1025" sId="1">
    <nc r="B278" t="inlineStr">
      <is>
        <t>06502S1450</t>
      </is>
    </nc>
  </rcc>
  <rcc rId="1026" sId="1" numFmtId="4">
    <nc r="E278">
      <v>44.1</v>
    </nc>
  </rcc>
  <rcc rId="1027" sId="1" numFmtId="4">
    <nc r="F278">
      <v>44.1</v>
    </nc>
  </rcc>
  <rcc rId="1028" sId="1" numFmtId="4">
    <nc r="G278">
      <v>44.1</v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864" sId="1" numFmtId="4">
    <nc r="E244">
      <v>191952.6</v>
    </nc>
  </rcc>
  <rcc rId="865" sId="1" numFmtId="4">
    <nc r="F244">
      <v>0</v>
    </nc>
  </rcc>
  <rcc rId="866" sId="1" numFmtId="4">
    <nc r="G244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772" sId="1">
    <nc r="B224" t="inlineStr">
      <is>
        <t>06301S9046</t>
      </is>
    </nc>
  </rcc>
  <rfmt sheetId="1" sqref="C224" start="0" length="0">
    <dxf>
      <font>
        <b/>
        <sz val="10"/>
        <name val="Times New Roman"/>
        <scheme val="none"/>
      </font>
    </dxf>
  </rfmt>
  <rcc rId="773" sId="1">
    <nc r="D224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    </r>
        <r>
          <rPr>
            <sz val="10"/>
            <rFont val="Times New Roman"/>
            <family val="1"/>
            <charset val="204"/>
          </rPr>
          <t xml:space="preserve"> (Капитальный ремонт водопроводной сети в д. Броды Старицкого муниципального округа Тверской области. Часть 2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74" sId="1">
    <nc r="B225" t="inlineStr">
      <is>
        <t>06301S9046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5'!$A$3:$C$708</formula>
    <oldFormula>'Приложение 5'!$A$3:$C$708</oldFormula>
  </rdn>
  <rcv guid="{178865DB-2F19-4005-BCFF-14CE924DF012}" action="add"/>
</revisions>
</file>

<file path=xl/revisions/revisionLog11311.xml><?xml version="1.0" encoding="utf-8"?>
<revisions xmlns="http://schemas.openxmlformats.org/spreadsheetml/2006/main" xmlns:r="http://schemas.openxmlformats.org/officeDocument/2006/relationships">
  <rcc rId="749" sId="1">
    <nc r="B220" t="inlineStr">
      <is>
        <t>06301S9044</t>
      </is>
    </nc>
  </rcc>
  <rfmt sheetId="1" sqref="C220" start="0" length="0">
    <dxf>
      <font>
        <b/>
        <sz val="10"/>
        <name val="Times New Roman"/>
        <scheme val="none"/>
      </font>
    </dxf>
  </rfmt>
  <rcc rId="750" sId="1">
    <nc r="D220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(Капитальный ремонт участка водопроводных сетей д. Турково Старицкого муниципального округа Тверской области (первый этап)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51" sId="1">
    <nc r="B221" t="inlineStr">
      <is>
        <t>06301S9044</t>
      </is>
    </nc>
  </rcc>
  <rcc rId="752" sId="1" numFmtId="4">
    <nc r="E221">
      <v>297.10000000000002</v>
    </nc>
  </rcc>
  <rcc rId="753" sId="1" numFmtId="4">
    <nc r="F221">
      <v>0</v>
    </nc>
  </rcc>
  <rcc rId="754" sId="1" numFmtId="4">
    <nc r="G221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897" sId="1" numFmtId="4">
    <nc r="E256">
      <v>900</v>
    </nc>
  </rcc>
  <rcc rId="898" sId="1" numFmtId="4">
    <nc r="F256">
      <v>0</v>
    </nc>
  </rcc>
  <rcc rId="899" sId="1" numFmtId="4">
    <nc r="G256">
      <v>0</v>
    </nc>
  </rcc>
  <rcc rId="900" sId="1">
    <nc r="E255">
      <f>E256</f>
    </nc>
  </rcc>
  <rcc rId="901" sId="1">
    <nc r="F255">
      <f>F256</f>
    </nc>
  </rcc>
  <rcc rId="902" sId="1">
    <nc r="G255">
      <f>G256</f>
    </nc>
  </rcc>
  <rcv guid="{178865DB-2F19-4005-BCFF-14CE924DF012}" action="delete"/>
  <rdn rId="0" localSheetId="1" customView="1" name="Z_178865DB_2F19_4005_BCFF_14CE924DF012_.wvu.FilterData" hidden="1" oldHidden="1">
    <formula>'Приложение 5'!$A$3:$C$707</formula>
    <oldFormula>'Приложение 5'!$A$3:$C$707</oldFormula>
  </rdn>
  <rcv guid="{178865DB-2F19-4005-BCFF-14CE924DF012}" action="add"/>
</revisions>
</file>

<file path=xl/revisions/revisionLog1141.xml><?xml version="1.0" encoding="utf-8"?>
<revisions xmlns="http://schemas.openxmlformats.org/spreadsheetml/2006/main" xmlns:r="http://schemas.openxmlformats.org/officeDocument/2006/relationships">
  <rcc rId="801" sId="1">
    <nc r="B232" t="inlineStr">
      <is>
        <t>06301S9050</t>
      </is>
    </nc>
  </rcc>
  <rcc rId="802" sId="1">
    <nc r="D232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(Капитальный ремонт участка водопроводных сетей в д. Новое (1 этап)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803" sId="1">
    <nc r="B233" t="inlineStr">
      <is>
        <t>06301S9050</t>
      </is>
    </nc>
  </rcc>
  <rcc rId="804" sId="1" numFmtId="4">
    <nc r="E233">
      <v>121.5</v>
    </nc>
  </rcc>
  <rcc rId="805" sId="1" numFmtId="4">
    <nc r="F233">
      <v>0</v>
    </nc>
  </rcc>
  <rcc rId="806" sId="1" numFmtId="4">
    <nc r="G233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5'!$A$3:$C$708</formula>
    <oldFormula>'Приложение 5'!$A$3:$C$708</oldFormula>
  </rdn>
  <rcv guid="{178865DB-2F19-4005-BCFF-14CE924DF012}" action="add"/>
</revisions>
</file>

<file path=xl/revisions/revisionLog11411.xml><?xml version="1.0" encoding="utf-8"?>
<revisions xmlns="http://schemas.openxmlformats.org/spreadsheetml/2006/main" xmlns:r="http://schemas.openxmlformats.org/officeDocument/2006/relationships">
  <rcc rId="794" sId="1">
    <nc r="B230" t="inlineStr">
      <is>
        <t>06301S9049</t>
      </is>
    </nc>
  </rcc>
  <rcc rId="795" sId="1">
    <nc r="D230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(Капитальный ремонт водопроводной сети в д. Пентурово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96" sId="1">
    <nc r="B231" t="inlineStr">
      <is>
        <t>06301S9049</t>
      </is>
    </nc>
  </rcc>
  <rcc rId="797" sId="1" numFmtId="4">
    <nc r="E231">
      <v>271.10000000000002</v>
    </nc>
  </rcc>
  <rcc rId="798" sId="1" numFmtId="4">
    <nc r="F231">
      <v>0</v>
    </nc>
  </rcc>
  <rcc rId="799" sId="1" numFmtId="4">
    <nc r="G231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5'!$A$3:$C$708</formula>
    <oldFormula>'Приложение 5'!$A$3:$C$708</oldFormula>
  </rdn>
  <rcv guid="{178865DB-2F19-4005-BCFF-14CE924DF012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5'!$A$3:$C$696</formula>
    <oldFormula>'Приложение 5'!$A$3:$C$696</oldFormula>
  </rdn>
  <rcv guid="{178865DB-2F19-4005-BCFF-14CE924DF012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5'!$A$3:$C$702</formula>
    <oldFormula>'Приложение 5'!$A$3:$C$702</oldFormula>
  </rdn>
  <rcv guid="{178865DB-2F19-4005-BCFF-14CE924DF012}" action="add"/>
</revisions>
</file>

<file path=xl/revisions/revisionLog11511.xml><?xml version="1.0" encoding="utf-8"?>
<revisions xmlns="http://schemas.openxmlformats.org/spreadsheetml/2006/main" xmlns:r="http://schemas.openxmlformats.org/officeDocument/2006/relationships">
  <rcc rId="836" sId="1">
    <nc r="B236" t="inlineStr">
      <is>
        <t>06301S9052</t>
      </is>
    </nc>
  </rcc>
  <rcc rId="837" sId="1">
    <nc r="D236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на ст. Старица ул. Гоголева - ул. Колхозная (1 этап) Старицкого муниципального округа Тверской области)</t>
      </is>
    </nc>
  </rcc>
  <rcc rId="838" sId="1">
    <nc r="B237" t="inlineStr">
      <is>
        <t>06301S9052</t>
      </is>
    </nc>
  </rcc>
  <rcc rId="839" sId="1" numFmtId="4">
    <nc r="E237">
      <v>167.5</v>
    </nc>
  </rcc>
  <rcc rId="840" sId="1" numFmtId="4">
    <nc r="F237">
      <v>0</v>
    </nc>
  </rcc>
  <rcc rId="841" sId="1" numFmtId="4">
    <nc r="G237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5'!$A$3:$C$712</formula>
    <oldFormula>'Приложение 5'!$A$3:$C$712</oldFormula>
  </rdn>
  <rcv guid="{178865DB-2F19-4005-BCFF-14CE924DF012}" action="add"/>
</revisions>
</file>

<file path=xl/revisions/revisionLog11512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5'!$A$3:$C$702</formula>
    <oldFormula>'Приложение 5'!$A$3:$C$702</oldFormula>
  </rdn>
  <rcv guid="{178865DB-2F19-4005-BCFF-14CE924DF012}" action="add"/>
</revisions>
</file>

<file path=xl/revisions/revisionLog115121.xml><?xml version="1.0" encoding="utf-8"?>
<revisions xmlns="http://schemas.openxmlformats.org/spreadsheetml/2006/main" xmlns:r="http://schemas.openxmlformats.org/officeDocument/2006/relationships">
  <rrc rId="858" sId="1" ref="A245:XFD245" action="deleteRow">
    <undo index="1" exp="ref" v="1" dr="G245" r="G242" sId="1"/>
    <undo index="1" exp="ref" v="1" dr="F245" r="F242" sId="1"/>
    <undo index="1" exp="ref" v="1" dr="E245" r="E242" sId="1"/>
    <rfmt sheetId="1" xfDxf="1" sqref="A245:XFD245" start="0" length="0"/>
    <rcc rId="0" sId="1" dxf="1">
      <nc r="A245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063G65013F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Реализация мероприятий по сокращению доли загрязненных сточных вод, в том числе за счет средств резервного фонда Правительства Российской Федерации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>
        <f>E246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>
        <f>F246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9" sId="1" ref="A245:XFD245" action="deleteRow">
    <rfmt sheetId="1" xfDxf="1" sqref="A245:XFD245" start="0" length="0"/>
    <rcc rId="0" sId="1" dxf="1">
      <nc r="A245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063G65013F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5">
        <v>400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 t="inlineStr">
        <is>
          <t>Капитальные вложения в объекты государственной (муниципальной) собственности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5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5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5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0" sId="1">
    <oc r="E242">
      <f>E243+#REF!</f>
    </oc>
    <nc r="E242">
      <f>E243</f>
    </nc>
  </rcc>
  <rcc rId="861" sId="1">
    <oc r="F242">
      <f>F243+#REF!</f>
    </oc>
    <nc r="F242">
      <f>F243</f>
    </nc>
  </rcc>
  <rcc rId="862" sId="1">
    <oc r="G242">
      <f>G243+#REF!</f>
    </oc>
    <nc r="G242">
      <f>G243</f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513.xml><?xml version="1.0" encoding="utf-8"?>
<revisions xmlns="http://schemas.openxmlformats.org/spreadsheetml/2006/main" xmlns:r="http://schemas.openxmlformats.org/officeDocument/2006/relationships">
  <rrc rId="1204" sId="1" ref="A309:XFD309" action="insertRow"/>
  <rrc rId="1205" sId="1" ref="A309:XFD309" action="insertRow"/>
  <rrc rId="1206" sId="1" ref="A309:XFD309" action="insertRow"/>
  <rcc rId="1207" sId="1">
    <nc r="C311">
      <v>800</v>
    </nc>
  </rcc>
  <rcc rId="1208" sId="1">
    <nc r="D311" t="inlineStr">
      <is>
        <t>Иные бюджетные ассигнования</t>
      </is>
    </nc>
  </rcc>
  <rcc rId="1209" sId="1">
    <nc r="A309" t="inlineStr">
      <is>
        <t>0503</t>
      </is>
    </nc>
  </rcc>
  <rcc rId="1210" sId="1">
    <nc r="A310" t="inlineStr">
      <is>
        <t>0503</t>
      </is>
    </nc>
  </rcc>
  <rcc rId="1211" sId="1">
    <nc r="A311" t="inlineStr">
      <is>
        <t>0503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5'!$A$3:$C$702</formula>
    <oldFormula>'Приложение 5'!$A$3:$C$702</oldFormula>
  </rdn>
  <rcv guid="{178865DB-2F19-4005-BCFF-14CE924DF012}" action="add"/>
</revisions>
</file>

<file path=xl/revisions/revisionLog11513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5'!$A$3:$C$707</formula>
    <oldFormula>'Приложение 5'!$A$3:$C$707</oldFormula>
  </rdn>
  <rcv guid="{178865DB-2F19-4005-BCFF-14CE924DF012}" action="add"/>
</revisions>
</file>

<file path=xl/revisions/revisionLog1152.xml><?xml version="1.0" encoding="utf-8"?>
<revisions xmlns="http://schemas.openxmlformats.org/spreadsheetml/2006/main" xmlns:r="http://schemas.openxmlformats.org/officeDocument/2006/relationships">
  <rcc rId="955" sId="1" numFmtId="4">
    <nc r="E261">
      <v>11523.1</v>
    </nc>
  </rcc>
  <rcc rId="956" sId="1" numFmtId="4">
    <nc r="F261">
      <v>10174.700000000001</v>
    </nc>
  </rcc>
  <rcc rId="957" sId="1" numFmtId="4">
    <nc r="G261">
      <v>10581.3</v>
    </nc>
  </rcc>
  <rcc rId="958" sId="1" numFmtId="4">
    <nc r="E263">
      <v>1249.7</v>
    </nc>
  </rcc>
  <rcc rId="959" sId="1" numFmtId="4">
    <nc r="F263">
      <v>0</v>
    </nc>
  </rcc>
  <rcc rId="960" sId="1" numFmtId="4">
    <nc r="G263">
      <v>0</v>
    </nc>
  </rcc>
  <rcc rId="961" sId="1" numFmtId="4">
    <nc r="E265">
      <v>2213.1999999999998</v>
    </nc>
  </rcc>
  <rcc rId="962" sId="1" numFmtId="4">
    <nc r="F265">
      <v>2301.6999999999998</v>
    </nc>
  </rcc>
  <rcc rId="963" sId="1" numFmtId="4">
    <nc r="G265">
      <v>2393.8000000000002</v>
    </nc>
  </rcc>
  <rcc rId="964" sId="1" numFmtId="4">
    <nc r="E267">
      <v>552.20000000000005</v>
    </nc>
  </rcc>
  <rcc rId="965" sId="1" numFmtId="4">
    <nc r="F267">
      <v>0</v>
    </nc>
  </rcc>
  <rcc rId="966" sId="1" numFmtId="4">
    <nc r="G267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5'!$A$3:$C$689</formula>
    <oldFormula>'Приложение 5'!$A$3:$C$689</oldFormula>
  </rdn>
  <rcv guid="{178865DB-2F19-4005-BCFF-14CE924DF012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979" sId="1" numFmtId="4">
    <nc r="E275">
      <v>9946.5</v>
    </nc>
  </rcc>
  <rcc rId="980" sId="1" numFmtId="4">
    <nc r="F275">
      <v>4858.1000000000004</v>
    </nc>
  </rcc>
  <rcc rId="981" sId="1" numFmtId="4">
    <nc r="G275">
      <v>4953.8</v>
    </nc>
  </rcc>
  <rcc rId="982" sId="1" numFmtId="4">
    <nc r="E276">
      <v>3</v>
    </nc>
  </rcc>
  <rcc rId="983" sId="1" numFmtId="4">
    <nc r="F276">
      <v>3</v>
    </nc>
  </rcc>
  <rcc rId="984" sId="1" numFmtId="4">
    <nc r="G276">
      <v>3</v>
    </nc>
  </rcc>
  <rrc rId="985" sId="1" ref="A277:XFD277" action="deleteRow">
    <undo index="31" exp="ref" v="1" dr="G277" r="G257" sId="1"/>
    <undo index="31" exp="ref" v="1" dr="F277" r="F257" sId="1"/>
    <undo index="31" exp="ref" v="1" dr="E277" r="E257" sId="1"/>
    <rfmt sheetId="1" xfDxf="1" sqref="A277:XFD277" start="0" length="0"/>
    <rcc rId="0" sId="1" dxf="1">
      <nc r="A277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06502S1300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7" t="inlineStr">
        <is>
          <t xml:space="preserve">Изготовление и установка памятников в муниципальных образованиях Тверской области известным гражданам региона в целях софинансирования за счет средств бюджета муниципального округа 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7">
        <f>E278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7">
        <f>F278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7">
        <f>G278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86" sId="1" ref="A277:XFD277" action="deleteRow">
    <rfmt sheetId="1" xfDxf="1" sqref="A277:XFD277" start="0" length="0"/>
    <rcc rId="0" sId="1" dxf="1">
      <nc r="A277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7" t="inlineStr">
        <is>
          <t>06502S1300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7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7" sId="1">
    <oc r="E257">
      <f>E260+E262+E264+E266+E268+E270+E272+E274+E277+E279+E281+E283+E285+E287+E289+E291+#REF!+E293+E295+E258</f>
    </oc>
    <nc r="E257">
      <f>E260+E262+E264+E266+E268+E270+E272+E274+E277+E279+E281+E283+E285+E287+E289+E291+E293+E295+E258</f>
    </nc>
  </rcc>
  <rcc rId="988" sId="1">
    <oc r="F257">
      <f>F260+F262+F264+F266+F268+F270+F272+F274+F277+F279+F281+F283+F285+F287+F289+F291+#REF!+F293+F295+F258</f>
    </oc>
    <nc r="F257">
      <f>F260+F262+F264+F266+F268+F270+F272+F274+F277+F279+F281+F283+F285+F287+F289+F291+F293+F295+F258</f>
    </nc>
  </rcc>
  <rcc rId="989" sId="1">
    <oc r="G257">
      <f>G260+G262+G264+G266+G268+G270+G272+G274+G277+G279+G281+G283+G285+G287+G289+G291+#REF!+G293+G295+G258</f>
    </oc>
    <nc r="G257">
      <f>G260+G262+G264+G266+G268+G270+G272+G274+G277+G279+G281+G283+G285+G287+G289+G291+G293+G295+G258</f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cc rId="877" sId="1" numFmtId="4">
    <nc r="E250">
      <v>1097.7</v>
    </nc>
  </rcc>
  <rcc rId="878" sId="1" numFmtId="4">
    <nc r="F250">
      <v>886.5</v>
    </nc>
  </rcc>
  <rcc rId="879" sId="1" numFmtId="4">
    <nc r="G250">
      <v>892.1</v>
    </nc>
  </rcc>
  <rcc rId="880" sId="1" numFmtId="4">
    <nc r="E252">
      <v>622.79999999999995</v>
    </nc>
  </rcc>
  <rcc rId="881" sId="1" numFmtId="4">
    <nc r="F252">
      <v>0</v>
    </nc>
  </rcc>
  <rcc rId="882" sId="1" numFmtId="4">
    <nc r="G252">
      <v>0</v>
    </nc>
  </rcc>
  <rcc rId="883" sId="1" numFmtId="4">
    <nc r="E254">
      <v>771.1</v>
    </nc>
  </rcc>
  <rcc rId="884" sId="1" numFmtId="4">
    <nc r="F254">
      <v>0</v>
    </nc>
  </rcc>
  <rcc rId="885" sId="1" numFmtId="4">
    <nc r="G254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5'!$A$3:$C$705</formula>
    <oldFormula>'Приложение 5'!$A$3:$C$705</oldFormula>
  </rdn>
  <rcv guid="{178865DB-2F19-4005-BCFF-14CE924DF012}" action="add"/>
</revisions>
</file>

<file path=xl/revisions/revisionLog1161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5'!$A$3:$C$712</formula>
    <oldFormula>'Приложение 5'!$A$3:$C$712</oldFormula>
  </rdn>
  <rcv guid="{178865DB-2F19-4005-BCFF-14CE924DF012}" action="add"/>
</revisions>
</file>

<file path=xl/revisions/revisionLog116111.xml><?xml version="1.0" encoding="utf-8"?>
<revisions xmlns="http://schemas.openxmlformats.org/spreadsheetml/2006/main" xmlns:r="http://schemas.openxmlformats.org/officeDocument/2006/relationships">
  <rcc rId="843" sId="1">
    <nc r="B238" t="inlineStr">
      <is>
        <t>06301S9053</t>
      </is>
    </nc>
  </rcc>
  <rcc rId="844" sId="1">
    <nc r="D238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в д. Братково Старицкого муниципального округа Тверской области)</t>
      </is>
    </nc>
  </rcc>
  <rcc rId="845" sId="1">
    <nc r="B239" t="inlineStr">
      <is>
        <t>06301S9053</t>
      </is>
    </nc>
  </rcc>
  <rcc rId="846" sId="1" numFmtId="4">
    <nc r="E239">
      <v>136.80000000000001</v>
    </nc>
  </rcc>
  <rcc rId="847" sId="1" numFmtId="4">
    <nc r="F239">
      <v>0</v>
    </nc>
  </rcc>
  <rcc rId="848" sId="1" numFmtId="4">
    <nc r="G239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5'!$A$3:$C$712</formula>
    <oldFormula>'Приложение 5'!$A$3:$C$712</oldFormula>
  </rdn>
  <rcv guid="{178865DB-2F19-4005-BCFF-14CE924DF012}" action="add"/>
</revisions>
</file>

<file path=xl/revisions/revisionLog1162.xml><?xml version="1.0" encoding="utf-8"?>
<revisions xmlns="http://schemas.openxmlformats.org/spreadsheetml/2006/main" xmlns:r="http://schemas.openxmlformats.org/officeDocument/2006/relationships">
  <rrc rId="935" sId="1" ref="A258:XFD258" action="insertRow"/>
  <rrc rId="936" sId="1" ref="A258:XFD258" action="insertRow"/>
  <rcc rId="937" sId="1">
    <nc r="A258" t="inlineStr">
      <is>
        <t>0503</t>
      </is>
    </nc>
  </rcc>
  <rcc rId="938" sId="1">
    <nc r="B258" t="inlineStr">
      <is>
        <t>0650211450</t>
      </is>
    </nc>
  </rcc>
  <rcc rId="939" sId="1">
    <nc r="D258" t="inlineStr">
      <is>
        <t>Поддержка обустройства мест массового отдыха населения (городских парков)</t>
      </is>
    </nc>
  </rcc>
  <rcc rId="940" sId="1">
    <nc r="A259" t="inlineStr">
      <is>
        <t>0503</t>
      </is>
    </nc>
  </rcc>
  <rcc rId="941" sId="1">
    <nc r="B259" t="inlineStr">
      <is>
        <t>0650211450</t>
      </is>
    </nc>
  </rcc>
  <rcc rId="942" sId="1">
    <nc r="C259">
      <v>200</v>
    </nc>
  </rcc>
  <rcc rId="943" sId="1">
    <nc r="D259" t="inlineStr">
      <is>
        <t>Закупка товаров, работ и услуг для обеспечения  государственных (муниципальных) нужд</t>
      </is>
    </nc>
  </rcc>
  <rcc rId="944" sId="1" numFmtId="4">
    <nc r="E259">
      <v>4362.5</v>
    </nc>
  </rcc>
  <rcc rId="945" sId="1" numFmtId="4">
    <nc r="F259">
      <v>4362.5</v>
    </nc>
  </rcc>
  <rcc rId="946" sId="1" numFmtId="4">
    <nc r="G259">
      <v>4362.5</v>
    </nc>
  </rcc>
  <rcc rId="947" sId="1">
    <nc r="E258">
      <f>E259</f>
    </nc>
  </rcc>
  <rcc rId="948" sId="1">
    <nc r="F258">
      <f>F259</f>
    </nc>
  </rcc>
  <rcc rId="949" sId="1">
    <nc r="G258">
      <f>G259</f>
    </nc>
  </rcc>
  <rcv guid="{178865DB-2F19-4005-BCFF-14CE924DF012}" action="delete"/>
  <rdn rId="0" localSheetId="1" customView="1" name="Z_178865DB_2F19_4005_BCFF_14CE924DF012_.wvu.FilterData" hidden="1" oldHidden="1">
    <formula>'Приложение 5'!$A$3:$C$689</formula>
    <oldFormula>'Приложение 5'!$A$3:$C$689</oldFormula>
  </rdn>
  <rcv guid="{178865DB-2F19-4005-BCFF-14CE924DF012}" action="add"/>
</revisions>
</file>

<file path=xl/revisions/revisionLog11621.xml><?xml version="1.0" encoding="utf-8"?>
<revisions xmlns="http://schemas.openxmlformats.org/spreadsheetml/2006/main" xmlns:r="http://schemas.openxmlformats.org/officeDocument/2006/relationships">
  <rrc rId="887" sId="1" ref="A255:XFD255" action="insertRow"/>
  <rrc rId="888" sId="1" ref="A255:XFD255" action="insertRow"/>
  <rcc rId="889" sId="1">
    <nc r="A255" t="inlineStr">
      <is>
        <t>0503</t>
      </is>
    </nc>
  </rcc>
  <rcc rId="890" sId="1">
    <nc r="B255" t="inlineStr">
      <is>
        <t>06501S9054</t>
      </is>
    </nc>
  </rcc>
  <rcc rId="891" sId="1">
    <nc r="D255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</t>
        </r>
        <r>
          <rPr>
            <sz val="10"/>
            <rFont val="Times New Roman"/>
            <family val="1"/>
            <charset val="204"/>
          </rPr>
          <t>н (Благоустройство  гражданского кладбища  вблизи д.Гвоздево (1 этап) Старицкого муниципального округа Тверской области)</t>
        </r>
      </is>
    </nc>
  </rcc>
  <rcc rId="892" sId="1">
    <nc r="A256" t="inlineStr">
      <is>
        <t>0503</t>
      </is>
    </nc>
  </rcc>
  <rcc rId="893" sId="1">
    <nc r="B256" t="inlineStr">
      <is>
        <t>06501S9054</t>
      </is>
    </nc>
  </rcc>
  <rcc rId="894" sId="1">
    <nc r="C256">
      <v>200</v>
    </nc>
  </rcc>
  <rcc rId="895" sId="1">
    <nc r="D256" t="inlineStr">
      <is>
        <t>Закупка товаров, работ и услуг для обеспечения  государственных (муниципальных) нужд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5'!$A$3:$C$707</formula>
    <oldFormula>'Приложение 5'!$A$3:$C$707</oldFormula>
  </rdn>
  <rcv guid="{178865DB-2F19-4005-BCFF-14CE924DF012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c rId="1050" sId="1">
    <nc r="B285" t="inlineStr">
      <is>
        <t>06502S9058</t>
      </is>
    </nc>
  </rcc>
  <rcc rId="1051" sId="1">
    <nc r="D285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(Устройство уличного освещения по ул.Советская, ул.Заводская в д.Степурино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1052" sId="1" xfDxf="1" dxf="1">
    <nc r="B286" t="inlineStr">
      <is>
        <t>06502S9058</t>
      </is>
    </nc>
    <ndxf>
      <font>
        <sz val="10"/>
        <color auto="1"/>
        <name val="Times New Roman"/>
        <scheme val="none"/>
      </font>
      <numFmt numFmtId="30" formatCode="@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3" sId="1" numFmtId="4">
    <nc r="E286">
      <v>305</v>
    </nc>
  </rcc>
  <rcc rId="1054" sId="1" numFmtId="4">
    <nc r="F286">
      <v>0</v>
    </nc>
  </rcc>
  <rcc rId="1055" sId="1" numFmtId="4">
    <nc r="G286">
      <v>0</v>
    </nc>
  </rcc>
  <rcc rId="1056" sId="1">
    <nc r="B287" t="inlineStr">
      <is>
        <t>06502S9059</t>
      </is>
    </nc>
  </rcc>
  <rcc rId="1057" sId="1">
    <nc r="D287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(Устройство уличного освещения по д.Бабынино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1058" sId="1">
    <nc r="B288" t="inlineStr">
      <is>
        <t>06502S9059</t>
      </is>
    </nc>
  </rcc>
  <rcc rId="1059" sId="1" numFmtId="4">
    <nc r="E288">
      <v>305</v>
    </nc>
  </rcc>
  <rcc rId="1060" sId="1" numFmtId="4">
    <nc r="F288">
      <v>0</v>
    </nc>
  </rcc>
  <rcc rId="1061" sId="1" numFmtId="4">
    <nc r="G288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171.xml><?xml version="1.0" encoding="utf-8"?>
<revisions xmlns="http://schemas.openxmlformats.org/spreadsheetml/2006/main" xmlns:r="http://schemas.openxmlformats.org/officeDocument/2006/relationships">
  <rcc rId="904" sId="1">
    <oc r="E248">
      <f>E249+E251+E253</f>
    </oc>
    <nc r="E248">
      <f>E249+E251+E253+E255</f>
    </nc>
  </rcc>
  <rcc rId="905" sId="1">
    <oc r="F248">
      <f>F249+F251+F253</f>
    </oc>
    <nc r="F248">
      <f>F249+F251+F253+F255</f>
    </nc>
  </rcc>
  <rcc rId="906" sId="1">
    <oc r="G248">
      <f>G249+G251+G253</f>
    </oc>
    <nc r="G248">
      <f>G249+G251+G253+G255</f>
    </nc>
  </rcc>
  <rcv guid="{178865DB-2F19-4005-BCFF-14CE924DF012}" action="delete"/>
  <rdn rId="0" localSheetId="1" customView="1" name="Z_178865DB_2F19_4005_BCFF_14CE924DF012_.wvu.FilterData" hidden="1" oldHidden="1">
    <formula>'Приложение 5'!$A$3:$C$707</formula>
    <oldFormula>'Приложение 5'!$A$3:$C$707</oldFormula>
  </rdn>
  <rcv guid="{178865DB-2F19-4005-BCFF-14CE924DF012}" action="add"/>
</revisions>
</file>

<file path=xl/revisions/revisionLog1171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18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5'!$A$3:$C$696</formula>
    <oldFormula>'Приложение 5'!$A$3:$C$696</oldFormula>
  </rdn>
  <rcv guid="{178865DB-2F19-4005-BCFF-14CE924DF012}" action="add"/>
</revisions>
</file>

<file path=xl/revisions/revisionLog1181.xml><?xml version="1.0" encoding="utf-8"?>
<revisions xmlns="http://schemas.openxmlformats.org/spreadsheetml/2006/main" xmlns:r="http://schemas.openxmlformats.org/officeDocument/2006/relationships">
  <rcc rId="1030" sId="1">
    <nc r="B279" t="inlineStr">
      <is>
        <t>06502S9055</t>
      </is>
    </nc>
  </rcc>
  <rcc rId="1031" sId="1">
    <nc r="D279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    </r>
        <r>
          <rPr>
            <sz val="10"/>
            <rFont val="Times New Roman"/>
            <family val="1"/>
            <charset val="204"/>
          </rPr>
          <t xml:space="preserve"> (Приобретение снегоуборочной машины  для нужд с. Емельяново Старицкого муниципального округа)</t>
        </r>
      </is>
    </nc>
  </rcc>
  <rcc rId="1032" sId="1">
    <nc r="B280" t="inlineStr">
      <is>
        <t>06502S9055</t>
      </is>
    </nc>
  </rcc>
  <rcc rId="1033" sId="1" numFmtId="4">
    <nc r="E280">
      <v>12.1</v>
    </nc>
  </rcc>
  <rcc rId="1034" sId="1" numFmtId="4">
    <nc r="F280">
      <v>0</v>
    </nc>
  </rcc>
  <rcc rId="1035" sId="1" numFmtId="4">
    <nc r="G280">
      <v>0</v>
    </nc>
  </rcc>
  <rcc rId="1036" sId="1">
    <nc r="B281" t="inlineStr">
      <is>
        <t>06502S9056</t>
      </is>
    </nc>
  </rcc>
  <rcc rId="1037" sId="1">
    <nc r="D281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    </r>
        <r>
          <rPr>
            <sz val="10"/>
            <rFont val="Times New Roman"/>
            <family val="1"/>
            <charset val="204"/>
          </rPr>
          <t xml:space="preserve"> (Приобретение и установка детской игровой площадки в д.Сорокино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1038" sId="1">
    <nc r="B282" t="inlineStr">
      <is>
        <t>06502S9056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1811.xml><?xml version="1.0" encoding="utf-8"?>
<revisions xmlns="http://schemas.openxmlformats.org/spreadsheetml/2006/main" xmlns:r="http://schemas.openxmlformats.org/officeDocument/2006/relationships">
  <rrc rId="910" sId="1" ref="A258:XFD258" action="deleteRow">
    <undo index="31" exp="ref" v="1" dr="G258" r="G257" sId="1"/>
    <undo index="31" exp="ref" v="1" dr="F258" r="F257" sId="1"/>
    <undo index="31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0650219011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0650219011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12" sId="1" ref="A258:XFD258" action="deleteRow">
    <undo index="33" exp="ref" v="1" dr="G258" r="G257" sId="1"/>
    <undo index="33" exp="ref" v="1" dr="F258" r="F257" sId="1"/>
    <undo index="33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0650219017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0650219017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14" sId="1" ref="A258:XFD258" action="deleteRow">
    <undo index="35" exp="ref" v="1" dr="G258" r="G257" sId="1"/>
    <undo index="35" exp="ref" v="1" dr="F258" r="F257" sId="1"/>
    <undo index="35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0650219026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5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0650219026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16" sId="1" ref="A258:XFD258" action="deleteRow">
    <undo index="37" exp="ref" v="1" dr="G258" r="G257" sId="1"/>
    <undo index="37" exp="ref" v="1" dr="F258" r="F257" sId="1"/>
    <undo index="37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0650219027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7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0650219027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18" sId="1" ref="A258:XFD258" action="deleteRow">
    <undo index="39" exp="ref" v="1" dr="G258" r="G257" sId="1"/>
    <undo index="39" exp="ref" v="1" dr="F258" r="F257" sId="1"/>
    <undo index="39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0650219028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9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0650219028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20" sId="1" ref="A258:XFD258" action="deleteRow">
    <undo index="41" exp="ref" v="1" dr="G258" r="G257" sId="1"/>
    <undo index="41" exp="ref" v="1" dr="F258" r="F257" sId="1"/>
    <undo index="41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0650219029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1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0650219029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22" sId="1" ref="A258:XFD258" action="deleteRow">
    <undo index="43" exp="ref" v="1" dr="G258" r="G257" sId="1"/>
    <undo index="43" exp="ref" v="1" dr="F258" r="F257" sId="1"/>
    <undo index="43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0650219030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3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0650219030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24" sId="1" ref="A258:XFD258" action="deleteRow">
    <undo index="45" exp="ref" v="1" dr="G258" r="G257" sId="1"/>
    <undo index="45" exp="ref" v="1" dr="F258" r="F257" sId="1"/>
    <undo index="45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0650219031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5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0650219031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26" sId="1" ref="A258:XFD258" action="deleteRow">
    <undo index="53" exp="ref" v="1" dr="G258" r="G257" sId="1"/>
    <undo index="53" exp="ref" v="1" dr="F258" r="F257" sId="1"/>
    <undo index="53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0650219032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0650219032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28" sId="1" ref="A258:XFD258" action="deleteRow">
    <undo index="55" exp="ref" v="1" dr="G258" r="G257" sId="1"/>
    <undo index="55" exp="ref" v="1" dr="F258" r="F257" sId="1"/>
    <undo index="55" exp="ref" v="1" dr="E258" r="E257" sId="1"/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0650219033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>
        <f>E259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>
        <f>F259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258:XFD258" action="deleteRow">
    <rfmt sheetId="1" xfDxf="1" sqref="A258:XFD258" start="0" length="0"/>
    <rcc rId="0" sId="1" dxf="1">
      <nc r="A258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0650219033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8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30" sId="1">
    <oc r="E257">
      <f>E258+E260+E262+E264+E266+E268+E270+E272+E277+E279+E281+E283+E285+E287+E289+E291+#REF!+#REF!+#REF!+#REF!+#REF!+#REF!+#REF!+#REF!+E275+E293+E295+#REF!+#REF!</f>
    </oc>
    <nc r="E257">
      <f>E258+E260+E262+E264+E266+E268+E270+E272+E277+E279+E281+E283+E285+E287+E289+E291+E275+E293+E295</f>
    </nc>
  </rcc>
  <rcc rId="931" sId="1">
    <oc r="F257">
      <f>F258+F260+F262+F264+F266+F268+F270+F272+F277+F279+F281+F283+F285+F287+F289+F291+#REF!+#REF!+#REF!+#REF!+#REF!+#REF!+#REF!+#REF!+F275+F293+F295+#REF!+#REF!</f>
    </oc>
    <nc r="F257">
      <f>F258+F260+F262+F264+F266+F268+F270+F272+F277+F279+F281+F283+F285+F287+F289+F291+F275+F293+F295</f>
    </nc>
  </rcc>
  <rcc rId="932" sId="1">
    <oc r="G257">
      <f>G258+G260+G262+G264+G266+G268+G270+G272+G277+G279+G281+G283+G285+G287+G289+G291+#REF!+#REF!+#REF!+#REF!+#REF!+#REF!+#REF!+#REF!+G275+G293+G295+#REF!+#REF!</f>
    </oc>
    <nc r="G257">
      <f>G258+G260+G262+G264+G266+G268+G270+G272+G277+G279+G281+G283+G285+G287+G289+G291+G275+G293+G295</f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182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19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191.xml><?xml version="1.0" encoding="utf-8"?>
<revisions xmlns="http://schemas.openxmlformats.org/spreadsheetml/2006/main" xmlns:r="http://schemas.openxmlformats.org/officeDocument/2006/relationships">
  <rcc rId="968" sId="1" numFmtId="4">
    <nc r="E269">
      <v>492.8</v>
    </nc>
  </rcc>
  <rcc rId="969" sId="1" numFmtId="4">
    <nc r="F269">
      <v>492.8</v>
    </nc>
  </rcc>
  <rcc rId="970" sId="1" numFmtId="4">
    <nc r="G269">
      <v>492.8</v>
    </nc>
  </rcc>
  <rcc rId="971" sId="1" numFmtId="4">
    <nc r="E271">
      <v>761.5</v>
    </nc>
  </rcc>
  <rcc rId="972" sId="1" numFmtId="4">
    <nc r="F271">
      <v>792</v>
    </nc>
  </rcc>
  <rcc rId="973" sId="1" numFmtId="4">
    <nc r="G271">
      <v>823.7</v>
    </nc>
  </rcc>
  <rcv guid="{178865DB-2F19-4005-BCFF-14CE924DF012}" action="delete"/>
  <rdn rId="0" localSheetId="1" customView="1" name="Z_178865DB_2F19_4005_BCFF_14CE924DF012_.wvu.FilterData" hidden="1" oldHidden="1">
    <formula>'Приложение 5'!$A$3:$C$689</formula>
    <oldFormula>'Приложение 5'!$A$3:$C$689</oldFormula>
  </rdn>
  <rcv guid="{178865DB-2F19-4005-BCFF-14CE924DF012}" action="add"/>
</revisions>
</file>

<file path=xl/revisions/revisionLog11911.xml><?xml version="1.0" encoding="utf-8"?>
<revisions xmlns="http://schemas.openxmlformats.org/spreadsheetml/2006/main" xmlns:r="http://schemas.openxmlformats.org/officeDocument/2006/relationships">
  <rcc rId="951" sId="1">
    <oc r="E257">
      <f>E260+E262+E264+E266+E268+E270+E272+E274+E279+E281+E283+E285+E287+E289+E291+E293+E277+E295+E297</f>
    </oc>
    <nc r="E257">
      <f>E260+E262+E264+E266+E268+E270+E272+E274+E279+E281+E283+E285+E287+E289+E291+E293+E277+E295+E297+E258</f>
    </nc>
  </rcc>
  <rcc rId="952" sId="1">
    <oc r="F257">
      <f>F260+F262+F264+F266+F268+F270+F272+F274+F279+F281+F283+F285+F287+F289+F291+F293+F277+F295+F297</f>
    </oc>
    <nc r="F257">
      <f>F260+F262+F264+F266+F268+F270+F272+F274+F279+F281+F283+F285+F287+F289+F291+F293+F277+F295+F297+F258</f>
    </nc>
  </rcc>
  <rcc rId="953" sId="1">
    <oc r="G257">
      <f>G260+G262+G264+G266+G268+G270+G272+G274+G279+G281+G283+G285+G287+G289+G291+G293+G277+G295+G297</f>
    </oc>
    <nc r="G257">
      <f>G260+G262+G264+G266+G268+G270+G272+G274+G279+G281+G283+G285+G287+G289+G291+G293+G277+G295+G297+G258</f>
    </nc>
  </rcc>
  <rcv guid="{178865DB-2F19-4005-BCFF-14CE924DF012}" action="delete"/>
  <rdn rId="0" localSheetId="1" customView="1" name="Z_178865DB_2F19_4005_BCFF_14CE924DF012_.wvu.FilterData" hidden="1" oldHidden="1">
    <formula>'Приложение 5'!$A$3:$C$689</formula>
    <oldFormula>'Приложение 5'!$A$3:$C$689</oldFormula>
  </rdn>
  <rcv guid="{178865DB-2F19-4005-BCFF-14CE924DF012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5'!$A$3:$C$696</formula>
    <oldFormula>'Приложение 5'!$A$3:$C$696</oldFormula>
  </rdn>
  <rcv guid="{178865DB-2F19-4005-BCFF-14CE924DF012}" action="add"/>
</revisions>
</file>

<file path=xl/revisions/revisionLog1201.xml><?xml version="1.0" encoding="utf-8"?>
<revisions xmlns="http://schemas.openxmlformats.org/spreadsheetml/2006/main" xmlns:r="http://schemas.openxmlformats.org/officeDocument/2006/relationships">
  <rcc rId="991" sId="1">
    <oc r="B277" t="inlineStr">
      <is>
        <t>06502S9011</t>
      </is>
    </oc>
    <nc r="B277"/>
  </rcc>
  <rcc rId="992" sId="1">
    <oc r="D277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(Обустройство контейнерных площадок для сбора ТКО в д. Степурино Старицкого района Тверской области)</t>
      </is>
    </oc>
    <nc r="D277"/>
  </rcc>
  <rcc rId="993" sId="1">
    <oc r="B278" t="inlineStr">
      <is>
        <t>06502S9011</t>
      </is>
    </oc>
    <nc r="B278"/>
  </rcc>
  <rcc rId="994" sId="1">
    <oc r="B279" t="inlineStr">
      <is>
        <t>06502S9017</t>
      </is>
    </oc>
    <nc r="B279"/>
  </rcc>
  <rcc rId="995" sId="1">
    <oc r="D279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(Устройство контейнерных площадок в с.Луковниково, д.Степино, д.Боярниково, д.Рясня, д.Бережки, д.Задорье, д.Денежное, д.Павликово, д.Бабенки, д.Большое Капково, д.Илейкино, д.Бабино, с.Орешки, д.Турково, д.Петрищево, пос.Полевой сельского поселения "Луковниково"  Старицкого района Тверской области)</t>
      </is>
    </oc>
    <nc r="D279"/>
  </rcc>
  <rcc rId="996" sId="1">
    <oc r="B280" t="inlineStr">
      <is>
        <t>06502S9017</t>
      </is>
    </oc>
    <nc r="B280"/>
  </rcc>
  <rcc rId="997" sId="1">
    <oc r="B281" t="inlineStr">
      <is>
        <t>06502S9026</t>
      </is>
    </oc>
    <nc r="B281"/>
  </rcc>
  <rcc rId="998" sId="1">
    <oc r="D281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территории  Братковского дома досуга в д.Братково Старицкого района Тверской области)</t>
      </is>
    </oc>
    <nc r="D281"/>
  </rcc>
  <rcc rId="999" sId="1">
    <oc r="B282" t="inlineStr">
      <is>
        <t>06502S9026</t>
      </is>
    </oc>
    <nc r="B282"/>
  </rcc>
  <rcc rId="1000" sId="1">
    <oc r="B283" t="inlineStr">
      <is>
        <t>06502S9027</t>
      </is>
    </oc>
    <nc r="B283"/>
  </rcc>
  <rcc rId="1001" sId="1">
    <oc r="D283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(Приобретение машины подметальной Caiman SM 1200W или эквивалент для нужд Старицкого муниципального округа)</t>
      </is>
    </oc>
    <nc r="D283"/>
  </rcc>
  <rcc rId="1002" sId="1">
    <oc r="B284" t="inlineStr">
      <is>
        <t>06502S9027</t>
      </is>
    </oc>
    <nc r="B284"/>
  </rcc>
  <rcc rId="1003" sId="1">
    <oc r="B285" t="inlineStr">
      <is>
        <t>06502S9028</t>
      </is>
    </oc>
    <nc r="B285"/>
  </rcc>
  <rcc rId="1004" sId="1">
    <oc r="D285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(Приобретение снегоочистителя шнекороторного ШРК-2.0 или эквивалент для нужд Старицкого муниципального округа)</t>
      </is>
    </oc>
    <nc r="D285"/>
  </rcc>
  <rcc rId="1005" sId="1">
    <oc r="B286" t="inlineStr">
      <is>
        <t>06502S9028</t>
      </is>
    </oc>
    <nc r="B286"/>
  </rcc>
  <rcc rId="1006" sId="1">
    <oc r="D287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(Приобретение и установка оборудования на экстрим-площадку в г.Старица Тверской области)</t>
      </is>
    </oc>
    <nc r="D287"/>
  </rcc>
  <rcc rId="1007" sId="1">
    <oc r="B287" t="inlineStr">
      <is>
        <t>06502S9029</t>
      </is>
    </oc>
    <nc r="B287"/>
  </rcc>
  <rcc rId="1008" sId="1">
    <oc r="B288" t="inlineStr">
      <is>
        <t>06502S9029</t>
      </is>
    </oc>
    <nc r="B288"/>
  </rcc>
  <rcc rId="1009" sId="1">
    <oc r="B289" t="inlineStr">
      <is>
        <t>06502S9030</t>
      </is>
    </oc>
    <nc r="B289"/>
  </rcc>
  <rcc rId="1010" sId="1">
    <oc r="B290" t="inlineStr">
      <is>
        <t>06502S9030</t>
      </is>
    </oc>
    <nc r="B290"/>
  </rcc>
  <rcc rId="1011" sId="1">
    <oc r="B291" t="inlineStr">
      <is>
        <t>06502S9031</t>
      </is>
    </oc>
    <nc r="B291"/>
  </rcc>
  <rcc rId="1012" sId="1">
    <oc r="D289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(Устройство детской игровой площадки  по  ул.Захарова в г.Старица Тверской области)</t>
      </is>
    </oc>
    <nc r="D289"/>
  </rcc>
  <rcc rId="1013" sId="1">
    <oc r="D291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(Устройство основания для детской игровой площадки в парке по  ул.Коммунистическая г.Старица Тверской области)</t>
      </is>
    </oc>
    <nc r="D291"/>
  </rcc>
  <rcc rId="1014" sId="1">
    <oc r="B292" t="inlineStr">
      <is>
        <t>06502S9031</t>
      </is>
    </oc>
    <nc r="B292"/>
  </rcc>
  <rcc rId="1015" sId="1">
    <oc r="B293" t="inlineStr">
      <is>
        <t>06502S9032</t>
      </is>
    </oc>
    <nc r="B293"/>
  </rcc>
  <rcc rId="1016" sId="1">
    <oc r="D293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(Приобретение лемешного плуга ПЛН 3-35 (или эквивалента) (2 шт.) для нужд д. Паньково, д. Степурино Старицкого муниципального округа)</t>
      </is>
    </oc>
    <nc r="D293"/>
  </rcc>
  <rcc rId="1017" sId="1">
    <oc r="B294" t="inlineStr">
      <is>
        <t>06502S9032</t>
      </is>
    </oc>
    <nc r="B294"/>
  </rcc>
  <rcc rId="1018" sId="1">
    <oc r="B295" t="inlineStr">
      <is>
        <t>06502S9033</t>
      </is>
    </oc>
    <nc r="B295"/>
  </rcc>
  <rcc rId="1019" sId="1">
    <oc r="D295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(Приобретение новогодней ели для города Старицы)</t>
      </is>
    </oc>
    <nc r="D295"/>
  </rcc>
  <rcc rId="1020" sId="1">
    <oc r="B296" t="inlineStr">
      <is>
        <t>06502S9033</t>
      </is>
    </oc>
    <nc r="B296"/>
  </rcc>
  <rcc rId="1021" sId="1">
    <oc r="D296" t="inlineStr">
      <is>
        <t>Закупка товаров, работ и услуг для обеспечения  государственных (муниципальных) нужд</t>
      </is>
    </oc>
    <nc r="D296"/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1040" sId="1" numFmtId="4">
    <nc r="E282">
      <v>100</v>
    </nc>
  </rcc>
  <rcc rId="1041" sId="1" numFmtId="4">
    <nc r="F282">
      <v>0</v>
    </nc>
  </rcc>
  <rcc rId="1042" sId="1" numFmtId="4">
    <nc r="G282">
      <v>0</v>
    </nc>
  </rcc>
  <rcc rId="1043" sId="1">
    <nc r="B283" t="inlineStr">
      <is>
        <t>06502S9057</t>
      </is>
    </nc>
  </rcc>
  <rcc rId="1044" sId="1">
    <nc r="D283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(Устройство уличного освещения в д. Дмитрово, д. Кузнецовка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1045" sId="1">
    <nc r="B284" t="inlineStr">
      <is>
        <t>06502S9057</t>
      </is>
    </nc>
  </rcc>
  <rcc rId="1046" sId="1" numFmtId="4">
    <nc r="E284">
      <v>250</v>
    </nc>
  </rcc>
  <rcc rId="1047" sId="1" numFmtId="4">
    <nc r="F284">
      <v>0</v>
    </nc>
  </rcc>
  <rcc rId="1048" sId="1" numFmtId="4">
    <nc r="G284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23.xml><?xml version="1.0" encoding="utf-8"?>
<revisions xmlns="http://schemas.openxmlformats.org/spreadsheetml/2006/main" xmlns:r="http://schemas.openxmlformats.org/officeDocument/2006/relationships">
  <rrc rId="1246" sId="1" ref="A319:XFD319" action="deleteRow">
    <undo index="0" exp="ref" v="1" dr="G319" r="G318" sId="1"/>
    <undo index="0" exp="ref" v="1" dr="F319" r="F318" sId="1"/>
    <undo index="0" exp="ref" v="1" dr="E319" r="E318" sId="1"/>
    <rfmt sheetId="1" xfDxf="1" sqref="A319:XFD319" start="0" length="0"/>
    <rcc rId="0" sId="1" dxf="1">
      <nc r="A319" t="inlineStr">
        <is>
          <t>0505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9" t="inlineStr">
        <is>
          <t>065032004Ж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19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19" t="inlineStr">
        <is>
          <t>Субсидии на возмещение недополученных доходов в связи с оказанием социально-значимых бытовых услуг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>
        <f>E320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9">
        <f>F320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9">
        <f>G320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7" sId="1" ref="A319:XFD319" action="deleteRow">
    <rfmt sheetId="1" xfDxf="1" sqref="A319:XFD319" start="0" length="0"/>
    <rcc rId="0" sId="1" dxf="1">
      <nc r="A319" t="inlineStr">
        <is>
          <t>0505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9" t="inlineStr">
        <is>
          <t>065032004Ж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>
        <v>800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Иные бюджетные ассигнования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9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9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8" sId="1">
    <oc r="E318">
      <f>#REF!+E319</f>
    </oc>
    <nc r="E318">
      <f>E319</f>
    </nc>
  </rcc>
  <rcc rId="1249" sId="1">
    <oc r="F318">
      <f>#REF!+F319</f>
    </oc>
    <nc r="F318">
      <f>F319</f>
    </nc>
  </rcc>
  <rcc rId="1250" sId="1">
    <oc r="G318">
      <f>#REF!+G319</f>
    </oc>
    <nc r="G318">
      <f>G319</f>
    </nc>
  </rcc>
  <rcc rId="1251" sId="1" numFmtId="4">
    <nc r="E320">
      <v>296</v>
    </nc>
  </rcc>
  <rcc rId="1252" sId="1" numFmtId="4">
    <nc r="F320">
      <v>293.3</v>
    </nc>
  </rcc>
  <rcc rId="1253" sId="1" numFmtId="4">
    <nc r="G320">
      <v>299</v>
    </nc>
  </rcc>
  <rcv guid="{178865DB-2F19-4005-BCFF-14CE924DF012}" action="delete"/>
  <rdn rId="0" localSheetId="1" customView="1" name="Z_178865DB_2F19_4005_BCFF_14CE924DF012_.wvu.FilterData" hidden="1" oldHidden="1">
    <formula>'Приложение 5'!$A$3:$C$696</formula>
    <oldFormula>'Приложение 5'!$A$3:$C$696</oldFormula>
  </rdn>
  <rcv guid="{178865DB-2F19-4005-BCFF-14CE924DF012}" action="add"/>
</revisions>
</file>

<file path=xl/revisions/revisionLog1231.xml><?xml version="1.0" encoding="utf-8"?>
<revisions xmlns="http://schemas.openxmlformats.org/spreadsheetml/2006/main" xmlns:r="http://schemas.openxmlformats.org/officeDocument/2006/relationships">
  <rcc rId="1172" sId="1" numFmtId="4">
    <nc r="E304">
      <v>51.7</v>
    </nc>
  </rcc>
  <rcc rId="1173" sId="1" numFmtId="4">
    <nc r="F304">
      <v>0</v>
    </nc>
  </rcc>
  <rcc rId="1174" sId="1" numFmtId="4">
    <nc r="G304">
      <v>0</v>
    </nc>
  </rcc>
  <rcc rId="1175" sId="1" odxf="1" dxf="1">
    <nc r="B305" t="inlineStr">
      <is>
        <t>06502S9068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76" sId="1">
    <nc r="D305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(Приобретение навесного оборудования для спецтехники (оборудование щеточное) для нужд Старицкого муниципального округа)</t>
        </r>
      </is>
    </nc>
  </rcc>
  <rcc rId="1177" sId="1">
    <nc r="B306" t="inlineStr">
      <is>
        <t>06502S9068</t>
      </is>
    </nc>
  </rcc>
  <rcc rId="1178" sId="1" numFmtId="4">
    <nc r="E306">
      <v>33.799999999999997</v>
    </nc>
  </rcc>
  <rcc rId="1179" sId="1" numFmtId="4">
    <nc r="F306">
      <v>0</v>
    </nc>
  </rcc>
  <rcc rId="1180" sId="1" numFmtId="4">
    <nc r="G306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5'!$A$3:$C$697</formula>
    <oldFormula>'Приложение 5'!$A$3:$C$697</oldFormula>
  </rdn>
  <rcv guid="{178865DB-2F19-4005-BCFF-14CE924DF012}" action="add"/>
</revisions>
</file>

<file path=xl/revisions/revisionLog12311.xml><?xml version="1.0" encoding="utf-8"?>
<revisions xmlns="http://schemas.openxmlformats.org/spreadsheetml/2006/main" xmlns:r="http://schemas.openxmlformats.org/officeDocument/2006/relationships">
  <rcc rId="1077" sId="1" numFmtId="4">
    <nc r="E292">
      <v>206.3</v>
    </nc>
  </rcc>
  <rcc rId="1078" sId="1" numFmtId="4">
    <nc r="F292">
      <v>0</v>
    </nc>
  </rcc>
  <rcc rId="1079" sId="1" numFmtId="4">
    <nc r="G292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24.xml><?xml version="1.0" encoding="utf-8"?>
<revisions xmlns="http://schemas.openxmlformats.org/spreadsheetml/2006/main" xmlns:r="http://schemas.openxmlformats.org/officeDocument/2006/relationships">
  <rrc rId="1234" sId="1" ref="A313:XFD313" action="deleteRow">
    <undo index="0" exp="ref" v="1" dr="G313" r="G312" sId="1"/>
    <undo index="0" exp="ref" v="1" dr="F313" r="F312" sId="1"/>
    <undo index="0" exp="ref" v="1" dr="E313" r="E312" sId="1"/>
    <rfmt sheetId="1" xfDxf="1" sqref="A313:XFD313" start="0" length="0"/>
    <rcc rId="0" sId="1" dxf="1">
      <nc r="A313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3" t="inlineStr">
        <is>
          <t>065F22012Б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13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13" t="inlineStr">
        <is>
          <t>Проведение мероприятий в рамках формирования комфортной городской среды за счет средств бюджета муниципального округа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3">
        <f>E314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3">
        <f>F314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3">
        <f>G314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5" sId="1" ref="A313:XFD313" action="deleteRow">
    <rfmt sheetId="1" xfDxf="1" sqref="A313:XFD313" start="0" length="0"/>
    <rcc rId="0" sId="1" dxf="1">
      <nc r="A313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3" t="inlineStr">
        <is>
          <t>065F22012Б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3">
        <v>600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3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3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3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3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6" sId="1" ref="A313:XFD313" action="deleteRow">
    <undo index="3" exp="ref" v="1" dr="G313" r="G312" sId="1"/>
    <undo index="3" exp="ref" v="1" dr="F313" r="F312" sId="1"/>
    <undo index="3" exp="ref" v="1" dr="E313" r="E312" sId="1"/>
    <rfmt sheetId="1" xfDxf="1" sqref="A313:XFD313" start="0" length="0"/>
    <rcc rId="0" sId="1" dxf="1">
      <nc r="A313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3" t="inlineStr">
        <is>
          <t>065F254240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13" start="0" length="0">
      <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13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3">
        <f>E314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3">
        <f>F314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3">
        <f>G314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" sId="1" ref="A313:XFD313" action="deleteRow">
    <rfmt sheetId="1" xfDxf="1" sqref="A313:XFD313" start="0" length="0"/>
    <rcc rId="0" sId="1" dxf="1">
      <nc r="A313" t="inlineStr">
        <is>
          <t>0503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3" t="inlineStr">
        <is>
          <t>065F254240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3">
        <v>600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3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3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3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3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" sId="1">
    <oc r="E312">
      <f>#REF!+E313+#REF!</f>
    </oc>
    <nc r="E312">
      <f>E313</f>
    </nc>
  </rcc>
  <rcc rId="1239" sId="1">
    <oc r="F312">
      <f>#REF!+F313+#REF!</f>
    </oc>
    <nc r="F312">
      <f>F313</f>
    </nc>
  </rcc>
  <rcc rId="1240" sId="1">
    <oc r="G312">
      <f>#REF!+G313+#REF!</f>
    </oc>
    <nc r="G312">
      <f>G313</f>
    </nc>
  </rcc>
  <rcv guid="{178865DB-2F19-4005-BCFF-14CE924DF012}" action="delete"/>
  <rdn rId="0" localSheetId="1" customView="1" name="Z_178865DB_2F19_4005_BCFF_14CE924DF012_.wvu.FilterData" hidden="1" oldHidden="1">
    <formula>'Приложение 5'!$A$3:$C$698</formula>
    <oldFormula>'Приложение 5'!$A$3:$C$698</oldFormula>
  </rdn>
  <rcv guid="{178865DB-2F19-4005-BCFF-14CE924DF012}" action="add"/>
</revisions>
</file>

<file path=xl/revisions/revisionLog1241.xml><?xml version="1.0" encoding="utf-8"?>
<revisions xmlns="http://schemas.openxmlformats.org/spreadsheetml/2006/main" xmlns:r="http://schemas.openxmlformats.org/officeDocument/2006/relationships">
  <rcc rId="1083" sId="1" odxf="1" dxf="1">
    <nc r="B293" t="inlineStr">
      <is>
        <t>06502S9062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84" sId="1">
    <nc r="D293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(Приобретение и установка детской игровой площадки в д.Паньково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1085" sId="1">
    <nc r="B294" t="inlineStr">
      <is>
        <t>06502S9062</t>
      </is>
    </nc>
  </rcc>
  <rcc rId="1086" sId="1" numFmtId="4">
    <nc r="E294">
      <v>95.6</v>
    </nc>
  </rcc>
  <rcc rId="1087" sId="1" numFmtId="4">
    <nc r="F294">
      <v>0</v>
    </nc>
  </rcc>
  <rcc rId="1088" sId="1" numFmtId="4">
    <nc r="G294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25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5'!$A$3:$C$696</formula>
    <oldFormula>'Приложение 5'!$A$3:$C$696</oldFormula>
  </rdn>
  <rcv guid="{178865DB-2F19-4005-BCFF-14CE924DF012}" action="add"/>
</revisions>
</file>

<file path=xl/revisions/revisionLog1251.xml><?xml version="1.0" encoding="utf-8"?>
<revisions xmlns="http://schemas.openxmlformats.org/spreadsheetml/2006/main" xmlns:r="http://schemas.openxmlformats.org/officeDocument/2006/relationships">
  <rrc rId="1182" sId="1" ref="A307:XFD308" action="insertRow"/>
  <rcc rId="1183" sId="1">
    <nc r="A307" t="inlineStr">
      <is>
        <t>0503</t>
      </is>
    </nc>
  </rcc>
  <rcc rId="1184" sId="1">
    <nc r="E307">
      <f>E308</f>
    </nc>
  </rcc>
  <rcc rId="1185" sId="1">
    <nc r="F307">
      <f>F308</f>
    </nc>
  </rcc>
  <rcc rId="1186" sId="1">
    <nc r="G307">
      <f>G308</f>
    </nc>
  </rcc>
  <rcc rId="1187" sId="1">
    <nc r="A308" t="inlineStr">
      <is>
        <t>0503</t>
      </is>
    </nc>
  </rcc>
  <rcc rId="1188" sId="1">
    <nc r="C308">
      <v>200</v>
    </nc>
  </rcc>
  <rcc rId="1189" sId="1">
    <nc r="D308" t="inlineStr">
      <is>
        <t>Закупка товаров, работ и услуг для обеспечения  государственных (муниципальных) нужд</t>
      </is>
    </nc>
  </rcc>
  <rcc rId="1190" sId="1" numFmtId="4">
    <nc r="F308">
      <v>0</v>
    </nc>
  </rcc>
  <rcc rId="1191" sId="1" numFmtId="4">
    <nc r="G308">
      <v>0</v>
    </nc>
  </rcc>
  <rcc rId="1192" sId="1">
    <nc r="B307" t="inlineStr">
      <is>
        <t>06502S9069</t>
      </is>
    </nc>
  </rcc>
  <rcc rId="1193" sId="1">
    <nc r="D307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(Приобретение снегоочистителя самоходного (2 шт.) для нужд Старицкого муниципального округа)</t>
        </r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5'!$A$3:$C$699</formula>
    <oldFormula>'Приложение 5'!$A$3:$C$699</oldFormula>
  </rdn>
  <rcv guid="{178865DB-2F19-4005-BCFF-14CE924DF012}" action="add"/>
</revisions>
</file>

<file path=xl/revisions/revisionLog126.xml><?xml version="1.0" encoding="utf-8"?>
<revisions xmlns="http://schemas.openxmlformats.org/spreadsheetml/2006/main" xmlns:r="http://schemas.openxmlformats.org/officeDocument/2006/relationships">
  <rcc rId="1242" sId="1" numFmtId="4">
    <nc r="E314">
      <v>9058.9</v>
    </nc>
  </rcc>
  <rcc rId="1243" sId="1" numFmtId="4">
    <nc r="F314">
      <v>90.6</v>
    </nc>
  </rcc>
  <rcc rId="1244" sId="1" numFmtId="4">
    <nc r="G314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5'!$A$3:$C$698</formula>
    <oldFormula>'Приложение 5'!$A$3:$C$698</oldFormula>
  </rdn>
  <rcv guid="{178865DB-2F19-4005-BCFF-14CE924DF012}" action="add"/>
</revisions>
</file>

<file path=xl/revisions/revisionLog127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5'!$A$3:$C$696</formula>
    <oldFormula>'Приложение 5'!$A$3:$C$696</oldFormula>
  </rdn>
  <rcv guid="{178865DB-2F19-4005-BCFF-14CE924DF012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5'!$A$3:$C$696</formula>
    <oldFormula>'Приложение 5'!$A$3:$C$696</oldFormula>
  </rdn>
  <rcv guid="{178865DB-2F19-4005-BCFF-14CE924DF012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1073" sId="1">
    <nc r="B291" t="inlineStr">
      <is>
        <t>06502S9061</t>
      </is>
    </nc>
  </rcc>
  <rcc rId="1074" sId="1">
    <nc r="D291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      </r>
        <r>
          <rPr>
            <sz val="10"/>
            <rFont val="Times New Roman"/>
            <family val="1"/>
            <charset val="204"/>
          </rPr>
          <t xml:space="preserve"> (Приобретение и установка спортивного оборудования  в  д. Паньково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1075" sId="1">
    <nc r="B292" t="inlineStr">
      <is>
        <t>06502S9061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c rId="1068" sId="1" numFmtId="4">
    <nc r="E290">
      <v>280</v>
    </nc>
  </rcc>
  <rcc rId="1069" sId="1" numFmtId="4">
    <nc r="F290">
      <v>0</v>
    </nc>
  </rcc>
  <rcc rId="1070" sId="1" numFmtId="4">
    <nc r="G290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1199" sId="1">
    <oc r="E257">
      <f>E260+E262+E264+E266+E268+E270+E272+E274+E277+E279+E281+E283+E285+E287+E289+E291+E293+E295+E258</f>
    </oc>
    <nc r="E257">
      <f>E260+E262+E264+E266+E268+E270+E272+E274+E277+E279+E281+E283+E285+E287+E289+E291+E293+E295+E258+E297+E299+E301+E303+E305+E307</f>
    </nc>
  </rcc>
  <rcc rId="1200" sId="1">
    <oc r="F257">
      <f>F260+F262+F264+F266+F268+F270+F272+F274+F277+F279+F281+F283+F285+F287+F289+F291+F293+F295+F258</f>
    </oc>
    <nc r="F257">
      <f>F260+F262+F264+F266+F268+F270+F272+F274+F277+F279+F281+F283+F285+F287+F289+F291+F293+F295+F258+F297+F299+F301+F303+F305+F307</f>
    </nc>
  </rcc>
  <rcc rId="1201" sId="1">
    <oc r="G257">
      <f>G260+G262+G264+G266+G268+G270+G272+G274+G277+G279+G281+G283+G285+G287+G289+G291+G293+G295+G258</f>
    </oc>
    <nc r="G257">
      <f>G260+G262+G264+G266+G268+G270+G272+G274+G277+G279+G281+G283+G285+G287+G289+G291+G293+G295+G258+G297+G299+G301+G303+G305+G307</f>
    </nc>
  </rcc>
  <rcv guid="{178865DB-2F19-4005-BCFF-14CE924DF012}" action="delete"/>
  <rdn rId="0" localSheetId="1" customView="1" name="Z_178865DB_2F19_4005_BCFF_14CE924DF012_.wvu.FilterData" hidden="1" oldHidden="1">
    <formula>'Приложение 5'!$A$3:$C$699</formula>
    <oldFormula>'Приложение 5'!$A$3:$C$699</oldFormula>
  </rdn>
  <rcv guid="{178865DB-2F19-4005-BCFF-14CE924DF012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195" sId="1" xfDxf="1" dxf="1">
    <nc r="B308" t="inlineStr">
      <is>
        <t>06502S9069</t>
      </is>
    </nc>
    <ndxf>
      <font>
        <sz val="10"/>
        <color auto="1"/>
        <name val="Times New Roman"/>
        <scheme val="none"/>
      </font>
      <numFmt numFmtId="30" formatCode="@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96" sId="1" numFmtId="4">
    <nc r="E308">
      <v>26.2</v>
    </nc>
  </rcc>
  <rcv guid="{178865DB-2F19-4005-BCFF-14CE924DF012}" action="delete"/>
  <rdn rId="0" localSheetId="1" customView="1" name="Z_178865DB_2F19_4005_BCFF_14CE924DF012_.wvu.FilterData" hidden="1" oldHidden="1">
    <formula>'Приложение 5'!$A$3:$C$699</formula>
    <oldFormula>'Приложение 5'!$A$3:$C$699</oldFormula>
  </rdn>
  <rcv guid="{178865DB-2F19-4005-BCFF-14CE924DF012}" action="add"/>
</revisions>
</file>

<file path=xl/revisions/revisionLog1412.xml><?xml version="1.0" encoding="utf-8"?>
<revisions xmlns="http://schemas.openxmlformats.org/spreadsheetml/2006/main" xmlns:r="http://schemas.openxmlformats.org/officeDocument/2006/relationships">
  <rcc rId="1107" sId="1" odxf="1" dxf="1">
    <nc r="B295" t="inlineStr">
      <is>
        <t>06502S9063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8" sId="1">
    <nc r="D295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    </r>
        <r>
          <rPr>
            <sz val="10"/>
            <rFont val="Times New Roman"/>
            <family val="1"/>
            <charset val="204"/>
          </rPr>
          <t>Устройство детской игровой площадки в д. Красное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1109" sId="1">
    <nc r="B296" t="inlineStr">
      <is>
        <t>06502S9063</t>
      </is>
    </nc>
  </rcc>
  <rcc rId="1110" sId="1">
    <nc r="D296" t="inlineStr">
      <is>
        <t>Закупка товаров, работ и услуг для обеспечения  государственных (муниципальных) нужд</t>
      </is>
    </nc>
  </rcc>
  <rcc rId="1111" sId="1">
    <nc r="D298" t="inlineStr">
      <is>
        <t>Закупка товаров, работ и услуг для обеспечения  государственных (муниципальных) нужд</t>
      </is>
    </nc>
  </rcc>
  <rcc rId="1112" sId="1">
    <nc r="D300" t="inlineStr">
      <is>
        <t>Закупка товаров, работ и услуг для обеспечения  государственных (муниципальных) нужд</t>
      </is>
    </nc>
  </rcc>
  <rcc rId="1113" sId="1" numFmtId="4">
    <nc r="E296">
      <v>96.5</v>
    </nc>
  </rcc>
  <rcc rId="1114" sId="1" numFmtId="4">
    <nc r="F296">
      <v>0</v>
    </nc>
  </rcc>
  <rcc rId="1115" sId="1" numFmtId="4">
    <nc r="G296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5'!$A$3:$C$691</formula>
    <oldFormula>'Приложение 5'!$A$3:$C$691</oldFormula>
  </rdn>
  <rcv guid="{178865DB-2F19-4005-BCFF-14CE924DF012}" action="add"/>
</revisions>
</file>

<file path=xl/revisions/revisionLog1412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4121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5'!$A$3:$C$687</formula>
    <oldFormula>'Приложение 5'!$A$3:$C$687</oldFormula>
  </rdn>
  <rcv guid="{178865DB-2F19-4005-BCFF-14CE924DF012}" action="add"/>
</revisions>
</file>

<file path=xl/revisions/revisionLog1412111.xml><?xml version="1.0" encoding="utf-8"?>
<revisions xmlns="http://schemas.openxmlformats.org/spreadsheetml/2006/main" xmlns:r="http://schemas.openxmlformats.org/officeDocument/2006/relationships">
  <rcc rId="422" sId="1" numFmtId="4">
    <nc r="E167">
      <v>3562.2</v>
    </nc>
  </rcc>
  <rcc rId="423" sId="1" numFmtId="4">
    <nc r="F167">
      <v>3704.7</v>
    </nc>
  </rcc>
  <rcc rId="424" sId="1" numFmtId="4">
    <nc r="G167">
      <v>3852.9</v>
    </nc>
  </rcc>
  <rcc rId="425" sId="1" numFmtId="4">
    <nc r="E169">
      <v>395.8</v>
    </nc>
  </rcc>
  <rcc rId="426" sId="1" numFmtId="4">
    <nc r="F169">
      <v>411.6</v>
    </nc>
  </rcc>
  <rcc rId="427" sId="1" numFmtId="4">
    <nc r="G169">
      <v>428.1</v>
    </nc>
  </rcc>
</revisions>
</file>

<file path=xl/revisions/revisionLog142.xml><?xml version="1.0" encoding="utf-8"?>
<revisions xmlns="http://schemas.openxmlformats.org/spreadsheetml/2006/main" xmlns:r="http://schemas.openxmlformats.org/officeDocument/2006/relationships">
  <rcc rId="535" sId="1" numFmtId="4">
    <nc r="E203">
      <v>2300</v>
    </nc>
  </rcc>
  <rcc rId="536" sId="1" numFmtId="4">
    <nc r="F203">
      <v>0</v>
    </nc>
  </rcc>
  <rcc rId="537" sId="1" numFmtId="4">
    <nc r="G203">
      <v>0</v>
    </nc>
  </rcc>
</revisions>
</file>

<file path=xl/revisions/revisionLog143.xml><?xml version="1.0" encoding="utf-8"?>
<revisions xmlns="http://schemas.openxmlformats.org/spreadsheetml/2006/main" xmlns:r="http://schemas.openxmlformats.org/officeDocument/2006/relationships">
  <rrc rId="1124" sId="1" ref="A301:XFD302" action="insertRow"/>
  <rcc rId="1125" sId="1">
    <nc r="A301" t="inlineStr">
      <is>
        <t>0503</t>
      </is>
    </nc>
  </rcc>
  <rfmt sheetId="1" sqref="B301" start="0" length="0">
    <dxf>
      <fill>
        <patternFill patternType="solid">
          <bgColor theme="0"/>
        </patternFill>
      </fill>
    </dxf>
  </rfmt>
  <rcc rId="1126" sId="1">
    <nc r="E301">
      <f>E302</f>
    </nc>
  </rcc>
  <rcc rId="1127" sId="1">
    <nc r="F301">
      <f>F302</f>
    </nc>
  </rcc>
  <rcc rId="1128" sId="1">
    <nc r="G301">
      <f>G302</f>
    </nc>
  </rcc>
  <rcc rId="1129" sId="1">
    <nc r="A302" t="inlineStr">
      <is>
        <t>0503</t>
      </is>
    </nc>
  </rcc>
  <rcc rId="1130" sId="1">
    <nc r="C302">
      <v>200</v>
    </nc>
  </rcc>
  <rcc rId="1131" sId="1">
    <nc r="D302" t="inlineStr">
      <is>
        <t>Закупка товаров, работ и услуг для обеспечения  государственных (муниципальных) нужд</t>
      </is>
    </nc>
  </rcc>
  <rrc rId="1132" sId="1" ref="A301:XFD302" action="insertRow"/>
  <rcc rId="1133" sId="1">
    <nc r="A301" t="inlineStr">
      <is>
        <t>0503</t>
      </is>
    </nc>
  </rcc>
  <rfmt sheetId="1" sqref="B301" start="0" length="0">
    <dxf>
      <fill>
        <patternFill patternType="solid">
          <bgColor theme="0"/>
        </patternFill>
      </fill>
    </dxf>
  </rfmt>
  <rcc rId="1134" sId="1">
    <nc r="E301">
      <f>E302</f>
    </nc>
  </rcc>
  <rcc rId="1135" sId="1">
    <nc r="F301">
      <f>F302</f>
    </nc>
  </rcc>
  <rcc rId="1136" sId="1">
    <nc r="G301">
      <f>G302</f>
    </nc>
  </rcc>
  <rcc rId="1137" sId="1">
    <nc r="A302" t="inlineStr">
      <is>
        <t>0503</t>
      </is>
    </nc>
  </rcc>
  <rcc rId="1138" sId="1">
    <nc r="C302">
      <v>200</v>
    </nc>
  </rcc>
  <rcc rId="1139" sId="1">
    <nc r="D302" t="inlineStr">
      <is>
        <t>Закупка товаров, работ и услуг для обеспечения  государственных (муниципальных) нужд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5'!$A$3:$C$695</formula>
    <oldFormula>'Приложение 5'!$A$3:$C$695</oldFormula>
  </rdn>
  <rcv guid="{178865DB-2F19-4005-BCFF-14CE924DF012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695" sId="1" numFmtId="4">
    <nc r="E205">
      <v>500</v>
    </nc>
  </rcc>
  <rcc rId="696" sId="1" numFmtId="4">
    <nc r="F205">
      <v>0</v>
    </nc>
  </rcc>
  <rcc rId="697" sId="1" numFmtId="4">
    <nc r="G205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rc rId="417" sId="1" ref="A165:XFD165" action="deleteRow">
    <undo index="3" exp="ref" v="1" dr="G165" r="G160" sId="1"/>
    <undo index="3" exp="ref" v="1" dr="F165" r="F160" sId="1"/>
    <undo index="3" exp="ref" v="1" dr="E165" r="E160" sId="1"/>
    <rfmt sheetId="1" xfDxf="1" sqref="A165:XFD165" start="0" length="0"/>
    <rcc rId="0" sId="1" dxf="1">
      <nc r="A165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06402S9001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(Благоустройство придомовой территории дома № 6 по ул. Заводская д. Архангельское Старицкого района Тверской области)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>
        <f>E166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>
        <f>F166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8" sId="1" ref="A165:XFD165" action="deleteRow">
    <rfmt sheetId="1" xfDxf="1" sqref="A165:XFD165" start="0" length="0"/>
    <rcc rId="0" sId="1" dxf="1">
      <nc r="A165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06402S9001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 xml:space="preserve">200 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5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" sId="1">
    <oc r="E160">
      <f>E163+E161+#REF!</f>
    </oc>
    <nc r="E160">
      <f>E163+E161</f>
    </nc>
  </rcc>
  <rcc rId="420" sId="1">
    <oc r="F160">
      <f>F163+F161+#REF!</f>
    </oc>
    <nc r="F160">
      <f>F163+F161</f>
    </nc>
  </rcc>
  <rcc rId="421" sId="1">
    <oc r="G160">
      <f>G163+G161+#REF!</f>
    </oc>
    <nc r="G160">
      <f>G163+G161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>
  <rrc rId="390" sId="1" ref="A160:XFD160" action="deleteRow">
    <undo index="9" exp="ref" v="1" dr="G160" r="G149" sId="1"/>
    <undo index="9" exp="ref" v="1" dr="F160" r="F149" sId="1"/>
    <undo index="9" exp="ref" v="1" dr="E160" r="E149" sId="1"/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06401S9002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0" t="inlineStr">
        <is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(Ремонт автомобильной дороги общего пользования местного значения по д. Дарьино Берновского сельского поселения Старицкого района Тверской области)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>
        <f>E161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>
        <f>F161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0">
        <f>G161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1" sId="1" ref="A160:XFD160" action="deleteRow"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06401S9002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 xml:space="preserve">200 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2" sId="1" ref="A160:XFD160" action="deleteRow">
    <undo index="11" exp="ref" v="1" dr="G160" r="G149" sId="1"/>
    <undo index="11" exp="ref" v="1" dr="F160" r="F149" sId="1"/>
    <undo index="11" exp="ref" v="1" dr="E160" r="E149" sId="1"/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0" t="inlineStr">
        <is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(Ремонт участка автомобильной дороги общего пользования местного значения по ул. Садовая д. Ново-Ямская Ново-Ямского  сельского поселения Старицкого района Тверской области (2 часть))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>
        <f>E161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>
        <f>F161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0">
        <f>G161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3" sId="1" ref="A160:XFD160" action="deleteRow"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 xml:space="preserve">200 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4" sId="1" ref="A160:XFD160" action="deleteRow">
    <undo index="13" exp="ref" v="1" dr="G160" r="G149" sId="1"/>
    <undo index="13" exp="ref" v="1" dr="F160" r="F149" sId="1"/>
    <undo index="13" exp="ref" v="1" dr="E160" r="E149" sId="1"/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06401S9014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0" t="inlineStr">
        <is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(Ремонт участка автодороги по ул.Комсомольская в с.Луковниково Старицкого района Тверской области (пятый этап))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>
        <f>E161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>
        <f>F161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0">
        <f>G161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" sId="1" ref="A160:XFD160" action="deleteRow"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06401S9014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 xml:space="preserve">200 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6" sId="1" ref="A160:XFD160" action="deleteRow">
    <undo index="17" exp="ref" v="1" dr="G160" r="G149" sId="1"/>
    <undo index="17" exp="ref" v="1" dr="F160" r="F149" sId="1"/>
    <undo index="17" exp="ref" v="1" dr="E160" r="E149" sId="1"/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06401S9015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0" t="inlineStr">
        <is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(Ремонт участка автодороги по ул.Комсомольская в с.Луковниково Старицкого района Тверской области (шестой этап)) 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>
        <f>E161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>
        <f>F161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0">
        <f>G161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" sId="1" ref="A160:XFD160" action="deleteRow"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06401S9015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 xml:space="preserve">200 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" sId="1" ref="A160:XFD160" action="deleteRow">
    <undo index="15" exp="ref" v="1" dr="G160" r="G149" sId="1"/>
    <undo index="15" exp="ref" v="1" dr="F160" r="F149" sId="1"/>
    <undo index="15" exp="ref" v="1" dr="E160" r="E149" sId="1"/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06401S9021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0" t="inlineStr">
        <is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(Ремонт участка автомобильной дороги  общего пользования местного значения по д.Бороздино сельского поселения "Паньково" Старицкого района Тверской области)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>
        <f>E161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>
        <f>F161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0">
        <f>G161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60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</dxf>
    </rfmt>
  </rrc>
  <rrc rId="399" sId="1" ref="A160:XFD160" action="deleteRow"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06401S9021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 xml:space="preserve">200 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0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</dxf>
    </rfmt>
  </rrc>
  <rrc rId="400" sId="1" ref="A160:XFD160" action="deleteRow">
    <undo index="19" exp="ref" v="1" dr="G160" r="G149" sId="1"/>
    <undo index="19" exp="ref" v="1" dr="F160" r="F149" sId="1"/>
    <undo index="19" exp="ref" v="1" dr="E160" r="E149" sId="1"/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06401S9035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0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0" t="inlineStr">
        <is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(Приобретение гидропоршневой установки для дорожной разметки "Командир" (или эквивалента) для нужд Старицкого муниципального округа) 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>
        <f>E161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>
        <f>F161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0">
        <f>G161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60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</dxf>
    </rfmt>
  </rrc>
  <rrc rId="401" sId="1" ref="A160:XFD160" action="deleteRow">
    <rfmt sheetId="1" xfDxf="1" sqref="A160:XFD160" start="0" length="0"/>
    <rcc rId="0" sId="1" dxf="1">
      <nc r="A160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06401S9035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 xml:space="preserve">200 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0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</dxf>
    </rfmt>
  </rrc>
  <rcc rId="402" sId="1">
    <oc r="E149">
      <f>E152+E154+E158+E150+E156+#REF!+#REF!+#REF!+#REF!+#REF!+#REF!</f>
    </oc>
    <nc r="E149">
      <f>E152+E154+E158+E150+E156</f>
    </nc>
  </rcc>
  <rcc rId="403" sId="1">
    <oc r="F149">
      <f>F152+F154+F158+F150+F156+#REF!+#REF!+#REF!+#REF!+#REF!+#REF!</f>
    </oc>
    <nc r="F149">
      <f>F152+F154+F158+F150+F156</f>
    </nc>
  </rcc>
  <rcc rId="404" sId="1">
    <oc r="G149">
      <f>G152+G154+G158+G150+G156+#REF!+#REF!+#REF!+#REF!+#REF!+#REF!</f>
    </oc>
    <nc r="G149">
      <f>G152+G154+G158+G150+G156</f>
    </nc>
  </rcc>
  <rcv guid="{178865DB-2F19-4005-BCFF-14CE924DF012}" action="delete"/>
  <rdn rId="0" localSheetId="1" customView="1" name="Z_178865DB_2F19_4005_BCFF_14CE924DF012_.wvu.FilterData" hidden="1" oldHidden="1">
    <formula>'Приложение 5'!$A$3:$C$741</formula>
    <oldFormula>'Приложение 5'!$A$3:$C$741</oldFormula>
  </rdn>
  <rcv guid="{178865DB-2F19-4005-BCFF-14CE924DF012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1229" sId="1">
    <oc r="E247">
      <f>E248+E257+E312</f>
    </oc>
    <nc r="E247">
      <f>E248+E257+E312+E309</f>
    </nc>
  </rcc>
  <rcc rId="1230" sId="1">
    <oc r="F247">
      <f>F248+F257+F312</f>
    </oc>
    <nc r="F247">
      <f>F248+F257+F312+F309</f>
    </nc>
  </rcc>
  <rcc rId="1231" sId="1">
    <oc r="G247">
      <f>G248+G257+G312</f>
    </oc>
    <nc r="G247">
      <f>G248+G257+G312+G309</f>
    </nc>
  </rcc>
  <rcv guid="{178865DB-2F19-4005-BCFF-14CE924DF012}" action="delete"/>
  <rdn rId="0" localSheetId="1" customView="1" name="Z_178865DB_2F19_4005_BCFF_14CE924DF012_.wvu.FilterData" hidden="1" oldHidden="1">
    <formula>'Приложение 5'!$A$3:$C$702</formula>
    <oldFormula>'Приложение 5'!$A$3:$C$702</oldFormula>
  </rdn>
  <rcv guid="{178865DB-2F19-4005-BCFF-14CE924DF012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5'!$A$3:$C$695</formula>
    <oldFormula>'Приложение 5'!$A$3:$C$695</oldFormula>
  </rdn>
  <rcv guid="{178865DB-2F19-4005-BCFF-14CE924DF012}" action="add"/>
</revisions>
</file>

<file path=xl/revisions/revisionLog1612.xml><?xml version="1.0" encoding="utf-8"?>
<revisions xmlns="http://schemas.openxmlformats.org/spreadsheetml/2006/main" xmlns:r="http://schemas.openxmlformats.org/officeDocument/2006/relationships">
  <rcc rId="532" sId="1" numFmtId="4">
    <nc r="E201">
      <v>2715.8</v>
    </nc>
  </rcc>
  <rcc rId="533" sId="1" numFmtId="4">
    <nc r="F201">
      <v>2824.4</v>
    </nc>
  </rcc>
  <rcc rId="534" sId="1" numFmtId="4">
    <nc r="G201">
      <v>2937.4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>
  <rcc rId="1213" sId="1" odxf="1" dxf="1">
    <nc r="B309" t="inlineStr">
      <is>
        <t>0650400000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309" start="0" length="0">
    <dxf>
      <fill>
        <patternFill patternType="solid">
          <bgColor theme="0"/>
        </patternFill>
      </fill>
    </dxf>
  </rfmt>
  <rcc rId="1214" sId="1" odxf="1" dxf="1">
    <nc r="D309" t="inlineStr">
      <is>
        <t>Задача "Реализация инициативных проектов на территории Старицкого муниципального округа"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15" sId="1" odxf="1" dxf="1">
    <nc r="B310" t="inlineStr">
      <is>
        <t>0650429000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310" start="0" length="0">
    <dxf>
      <fill>
        <patternFill patternType="solid">
          <bgColor theme="0"/>
        </patternFill>
      </fill>
    </dxf>
  </rfmt>
  <rcc rId="1216" sId="1" odxf="1" dxf="1">
    <nc r="D310" t="inlineStr">
      <is>
        <t>Реализация инициативных проектов на территории Старицкого муниципального округа (нераспределенные средства)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17" sId="1" odxf="1" dxf="1">
    <nc r="B311" t="inlineStr">
      <is>
        <t>0650429000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18" sId="1" numFmtId="4">
    <nc r="E311">
      <v>100</v>
    </nc>
  </rcc>
  <rcc rId="1219" sId="1" numFmtId="4">
    <nc r="F311">
      <v>100</v>
    </nc>
  </rcc>
  <rcc rId="1220" sId="1" numFmtId="4">
    <nc r="G311">
      <v>100</v>
    </nc>
  </rcc>
  <rcc rId="1221" sId="1">
    <nc r="E310">
      <f>E311</f>
    </nc>
  </rcc>
  <rcc rId="1222" sId="1">
    <nc r="F310">
      <f>F311</f>
    </nc>
  </rcc>
  <rcc rId="1223" sId="1">
    <nc r="G310">
      <f>G311</f>
    </nc>
  </rcc>
  <rcc rId="1224" sId="1">
    <nc r="E309">
      <f>E310</f>
    </nc>
  </rcc>
  <rcc rId="1225" sId="1">
    <nc r="F309">
      <f>F310</f>
    </nc>
  </rcc>
  <rcc rId="1226" sId="1">
    <nc r="G309">
      <f>G310</f>
    </nc>
  </rcc>
  <rcv guid="{178865DB-2F19-4005-BCFF-14CE924DF012}" action="delete"/>
  <rdn rId="0" localSheetId="1" customView="1" name="Z_178865DB_2F19_4005_BCFF_14CE924DF012_.wvu.FilterData" hidden="1" oldHidden="1">
    <formula>'Приложение 5'!$A$3:$C$702</formula>
    <oldFormula>'Приложение 5'!$A$3:$C$702</oldFormula>
  </rdn>
  <rcv guid="{178865DB-2F19-4005-BCFF-14CE924DF012}" action="add"/>
</revisions>
</file>

<file path=xl/revisions/revisionLog162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5'!$A$3:$C$699</formula>
    <oldFormula>'Приложение 5'!$A$3:$C$699</oldFormula>
  </rdn>
  <rcv guid="{178865DB-2F19-4005-BCFF-14CE924DF012}" action="add"/>
</revisions>
</file>

<file path=xl/revisions/revisionLog16211.xml><?xml version="1.0" encoding="utf-8"?>
<revisions xmlns="http://schemas.openxmlformats.org/spreadsheetml/2006/main" xmlns:r="http://schemas.openxmlformats.org/officeDocument/2006/relationships">
  <rcc rId="1141" sId="1" odxf="1" dxf="1">
    <nc r="B299" t="inlineStr">
      <is>
        <t>06502S9065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42" sId="1">
    <nc r="D299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(Приобретение газонокосилки бензиновой (2 шт.) для нужд Старицкого муниципального округа)</t>
        </r>
      </is>
    </nc>
  </rcc>
  <rcc rId="1143" sId="1">
    <nc r="B300" t="inlineStr">
      <is>
        <t>06502S9065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5'!$A$3:$C$695</formula>
    <oldFormula>'Приложение 5'!$A$3:$C$695</oldFormula>
  </rdn>
  <rcv guid="{178865DB-2F19-4005-BCFF-14CE924DF012}" action="add"/>
</revisions>
</file>

<file path=xl/revisions/revisionLog162111.xml><?xml version="1.0" encoding="utf-8"?>
<revisions xmlns="http://schemas.openxmlformats.org/spreadsheetml/2006/main" xmlns:r="http://schemas.openxmlformats.org/officeDocument/2006/relationships">
  <rcc rId="1117" sId="1" odxf="1" dxf="1">
    <nc r="B297" t="inlineStr">
      <is>
        <t>06502S9064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18" sId="1">
    <nc r="D297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(Обустройство контейнерных площадок для накопления ТКО на ст. Старица, д. Кореничено, д. Красное, д. Мартьяново, д. Братково, д. Ильинское, д. Ищино, д. Максимово, д. Покровское Старицкого муниципального округа Тверской области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1119" sId="1">
    <nc r="B298" t="inlineStr">
      <is>
        <t>06502S9064</t>
      </is>
    </nc>
  </rcc>
  <rcc rId="1120" sId="1" numFmtId="4">
    <nc r="E298">
      <v>129</v>
    </nc>
  </rcc>
  <rcc rId="1121" sId="1" numFmtId="4">
    <nc r="F298">
      <v>0</v>
    </nc>
  </rcc>
  <rcc rId="1122" sId="1" numFmtId="4">
    <nc r="G298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5'!$A$3:$C$691</formula>
    <oldFormula>'Приложение 5'!$A$3:$C$691</oldFormula>
  </rdn>
  <rcv guid="{178865DB-2F19-4005-BCFF-14CE924DF012}" action="add"/>
</revisions>
</file>

<file path=xl/revisions/revisionLog1621111.xml><?xml version="1.0" encoding="utf-8"?>
<revisions xmlns="http://schemas.openxmlformats.org/spreadsheetml/2006/main" xmlns:r="http://schemas.openxmlformats.org/officeDocument/2006/relationships">
  <rcc rId="713" sId="1">
    <nc r="B210" t="inlineStr">
      <is>
        <t>06301S9039</t>
      </is>
    </nc>
  </rcc>
  <rfmt sheetId="1" sqref="C210" start="0" length="0">
    <dxf>
      <font>
        <b/>
        <sz val="10"/>
        <name val="Times New Roman"/>
        <scheme val="none"/>
      </font>
    </dxf>
  </rfmt>
  <rcc rId="714" sId="1">
    <nc r="D210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    </r>
        <r>
          <rPr>
            <sz val="10"/>
            <rFont val="Times New Roman"/>
            <family val="1"/>
            <charset val="204"/>
          </rPr>
          <t>Капитальный ремонт водопроводной сети по ул. Сотчино  с. Емельяново Старицкого муниципального округа Тверской области  (3 этап)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15" sId="1">
    <nc r="B211" t="inlineStr">
      <is>
        <t>06301S9039</t>
      </is>
    </nc>
  </rcc>
  <rcc rId="716" sId="1" numFmtId="4">
    <nc r="E211">
      <v>200</v>
    </nc>
  </rcc>
  <rcc rId="717" sId="1" numFmtId="4">
    <nc r="F211">
      <v>0</v>
    </nc>
  </rcc>
  <rcc rId="718" sId="1" numFmtId="4">
    <nc r="G211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63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5'!$A$3:$C$699</formula>
    <oldFormula>'Приложение 5'!$A$3:$C$699</oldFormula>
  </rdn>
  <rcv guid="{178865DB-2F19-4005-BCFF-14CE924DF012}" action="add"/>
</revisions>
</file>

<file path=xl/revisions/revisionLog1631.xml><?xml version="1.0" encoding="utf-8"?>
<revisions xmlns="http://schemas.openxmlformats.org/spreadsheetml/2006/main" xmlns:r="http://schemas.openxmlformats.org/officeDocument/2006/relationships">
  <rcc rId="1151" sId="1" odxf="1" dxf="1">
    <nc r="B301" t="inlineStr">
      <is>
        <t>06502S9066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52" sId="1">
    <nc r="D301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(Приобретение поливомоечного оборудования на полуприцепе для нужд Старицкого муниципального округа)</t>
        </r>
      </is>
    </nc>
  </rcc>
  <rcc rId="1153" sId="1">
    <nc r="B302" t="inlineStr">
      <is>
        <t>06502S9066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5'!$A$3:$C$695</formula>
    <oldFormula>'Приложение 5'!$A$3:$C$695</oldFormula>
  </rdn>
  <rcv guid="{178865DB-2F19-4005-BCFF-14CE924DF012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1168" sId="1" odxf="1" dxf="1">
    <nc r="B303" t="inlineStr">
      <is>
        <t>06502S9067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69" sId="1">
    <nc r="D303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(Приобретение навесного оборудования (отвал бульдозерный гидроповоротный) для нужд Старицкого муниципального округа)</t>
        </r>
      </is>
    </nc>
  </rcc>
  <rcc rId="1170" sId="1">
    <nc r="B304" t="inlineStr">
      <is>
        <t>06502S9067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5'!$A$3:$C$697</formula>
    <oldFormula>'Приложение 5'!$A$3:$C$697</oldFormula>
  </rdn>
  <rcv guid="{178865DB-2F19-4005-BCFF-14CE924DF012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c rId="691" sId="1">
    <nc r="B204" t="inlineStr">
      <is>
        <t>06301S9036</t>
      </is>
    </nc>
  </rcc>
  <rfmt sheetId="1" sqref="C204" start="0" length="0">
    <dxf>
      <font>
        <b/>
        <sz val="10"/>
        <name val="Times New Roman"/>
        <scheme val="none"/>
      </font>
    </dxf>
  </rfmt>
  <rcc rId="692" sId="1">
    <nc r="D204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артезианской скважины на ул. Лесная, д. Берново Старицкого муниципального округа Тверской области)</t>
      </is>
    </nc>
  </rcc>
  <rcc rId="693" sId="1">
    <nc r="B205" t="inlineStr">
      <is>
        <t>06301S9036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c rId="543" sId="1">
    <oc r="B204" t="inlineStr">
      <is>
        <t>06301S9003</t>
      </is>
    </oc>
    <nc r="B204"/>
  </rcc>
  <rcc rId="544" sId="1">
    <oc r="B205" t="inlineStr">
      <is>
        <t>06301S9003</t>
      </is>
    </oc>
    <nc r="B205"/>
  </rcc>
  <rcc rId="545" sId="1">
    <oc r="B206" t="inlineStr">
      <is>
        <t>06301S9004</t>
      </is>
    </oc>
    <nc r="B206"/>
  </rcc>
  <rcc rId="546" sId="1">
    <oc r="B207" t="inlineStr">
      <is>
        <t>06301S9004</t>
      </is>
    </oc>
    <nc r="B207"/>
  </rcc>
  <rcc rId="547" sId="1">
    <oc r="B208" t="inlineStr">
      <is>
        <t>06301S9005</t>
      </is>
    </oc>
    <nc r="B208"/>
  </rcc>
  <rcc rId="548" sId="1">
    <oc r="B209" t="inlineStr">
      <is>
        <t>06301S9005</t>
      </is>
    </oc>
    <nc r="B209"/>
  </rcc>
  <rcc rId="549" sId="1">
    <oc r="B210" t="inlineStr">
      <is>
        <t>06301S9006</t>
      </is>
    </oc>
    <nc r="B210"/>
  </rcc>
  <rcc rId="550" sId="1">
    <oc r="B211" t="inlineStr">
      <is>
        <t>06301S9006</t>
      </is>
    </oc>
    <nc r="B211"/>
  </rcc>
  <rcc rId="551" sId="1">
    <oc r="B212" t="inlineStr">
      <is>
        <t>06301S9007</t>
      </is>
    </oc>
    <nc r="B212"/>
  </rcc>
  <rcc rId="552" sId="1">
    <oc r="B213" t="inlineStr">
      <is>
        <t>06301S9007</t>
      </is>
    </oc>
    <nc r="B213"/>
  </rcc>
  <rcc rId="553" sId="1">
    <oc r="B214" t="inlineStr">
      <is>
        <t>06301S9008</t>
      </is>
    </oc>
    <nc r="B214"/>
  </rcc>
  <rcc rId="554" sId="1">
    <oc r="B215" t="inlineStr">
      <is>
        <t>06301S9008</t>
      </is>
    </oc>
    <nc r="B215"/>
  </rcc>
  <rcc rId="555" sId="1">
    <oc r="B216" t="inlineStr">
      <is>
        <t>06301S9010</t>
      </is>
    </oc>
    <nc r="B216"/>
  </rcc>
  <rcc rId="556" sId="1">
    <oc r="B217" t="inlineStr">
      <is>
        <t>06301S9010</t>
      </is>
    </oc>
    <nc r="B217"/>
  </rcc>
  <rcc rId="557" sId="1">
    <oc r="B218" t="inlineStr">
      <is>
        <t>06301S9012</t>
      </is>
    </oc>
    <nc r="B218"/>
  </rcc>
  <rcc rId="558" sId="1">
    <oc r="B219" t="inlineStr">
      <is>
        <t>06301S9012</t>
      </is>
    </oc>
    <nc r="B219"/>
  </rcc>
  <rcc rId="559" sId="1">
    <oc r="B220" t="inlineStr">
      <is>
        <t>06301S9013</t>
      </is>
    </oc>
    <nc r="B220"/>
  </rcc>
  <rcc rId="560" sId="1">
    <oc r="B221" t="inlineStr">
      <is>
        <t>06301S9013</t>
      </is>
    </oc>
    <nc r="B221"/>
  </rcc>
  <rcc rId="561" sId="1">
    <oc r="B222" t="inlineStr">
      <is>
        <t>06301S9016</t>
      </is>
    </oc>
    <nc r="B222"/>
  </rcc>
  <rcc rId="562" sId="1">
    <oc r="B223" t="inlineStr">
      <is>
        <t>06301S9016</t>
      </is>
    </oc>
    <nc r="B223"/>
  </rcc>
  <rcc rId="563" sId="1">
    <oc r="B224" t="inlineStr">
      <is>
        <t>06301S9018</t>
      </is>
    </oc>
    <nc r="B224"/>
  </rcc>
  <rcc rId="564" sId="1">
    <oc r="B225" t="inlineStr">
      <is>
        <t>06301S9018</t>
      </is>
    </oc>
    <nc r="B225"/>
  </rcc>
  <rcc rId="565" sId="1">
    <oc r="B226" t="inlineStr">
      <is>
        <t>06301S9019</t>
      </is>
    </oc>
    <nc r="B226"/>
  </rcc>
  <rcc rId="566" sId="1">
    <oc r="B227" t="inlineStr">
      <is>
        <t>06301S9019</t>
      </is>
    </oc>
    <nc r="B227"/>
  </rcc>
  <rcc rId="567" sId="1">
    <oc r="B228" t="inlineStr">
      <is>
        <t>06301S9020</t>
      </is>
    </oc>
    <nc r="B228"/>
  </rcc>
  <rcc rId="568" sId="1">
    <oc r="B229" t="inlineStr">
      <is>
        <t>06301S9020</t>
      </is>
    </oc>
    <nc r="B229"/>
  </rcc>
  <rcc rId="569" sId="1">
    <oc r="B230" t="inlineStr">
      <is>
        <t>06301S9022</t>
      </is>
    </oc>
    <nc r="B230"/>
  </rcc>
  <rcc rId="570" sId="1">
    <oc r="B231" t="inlineStr">
      <is>
        <t>06301S9022</t>
      </is>
    </oc>
    <nc r="B231"/>
  </rcc>
  <rcc rId="571" sId="1">
    <oc r="B232" t="inlineStr">
      <is>
        <t>06301S9023</t>
      </is>
    </oc>
    <nc r="B232"/>
  </rcc>
  <rcc rId="572" sId="1">
    <oc r="B233" t="inlineStr">
      <is>
        <t>06301S9023</t>
      </is>
    </oc>
    <nc r="B233"/>
  </rcc>
  <rcc rId="573" sId="1">
    <oc r="B234" t="inlineStr">
      <is>
        <t>06301S9024</t>
      </is>
    </oc>
    <nc r="B234"/>
  </rcc>
  <rcc rId="574" sId="1">
    <oc r="B235" t="inlineStr">
      <is>
        <t>06301S9024</t>
      </is>
    </oc>
    <nc r="B235"/>
  </rcc>
  <rcc rId="575" sId="1">
    <oc r="B236" t="inlineStr">
      <is>
        <t>06301S9025</t>
      </is>
    </oc>
    <nc r="B236"/>
  </rcc>
  <rcc rId="576" sId="1">
    <oc r="B237" t="inlineStr">
      <is>
        <t>06301S9025</t>
      </is>
    </oc>
    <nc r="B237"/>
  </rcc>
  <rcc rId="577" sId="1">
    <oc r="D204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(Ремонт участка  водопроводных сетей  д. Берново Старицкого района Тверской области (1 часть))</t>
      </is>
    </oc>
    <nc r="D204"/>
  </rcc>
  <rcc rId="578" sId="1">
    <oc r="D206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(Ремонт участка  водопроводных сетей  д. Берново Старицкого района Тверской области (2 часть))</t>
      </is>
    </oc>
    <nc r="D206"/>
  </rcc>
  <rcc rId="579" sId="1">
    <oc r="D208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водопроводной сети по ул. Советская, ул.Захарова с. Емельяново Старицкого района Тверской области (1 часть))</t>
      </is>
    </oc>
    <nc r="D208"/>
  </rcc>
  <rcc rId="580" sId="1">
    <oc r="D210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водопроводной сети по ул. Советская, ул.Захарова с. Емельяново Старицкого района Тверской области (2 часть))</t>
      </is>
    </oc>
    <nc r="D210"/>
  </rcc>
  <rcc rId="581" sId="1">
    <oc r="D212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водонапорной башни в д. Панофидино Старицкого района Тверской области)</t>
      </is>
    </oc>
    <nc r="D212"/>
  </rcc>
  <rcc rId="582" sId="1">
    <oc r="D214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(Приобретение дизельной электростанции на артезианскую скважину с. Емельяново Старицкого района Тверской области)</t>
      </is>
    </oc>
    <nc r="D214"/>
  </rcc>
  <rcc rId="583" sId="1">
    <oc r="D216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водопровода по д. Козлово Степуринского сельского поселения Старицкого района Тверской области)</t>
      </is>
    </oc>
    <nc r="D216"/>
  </rcc>
  <rcc rId="584" sId="1">
    <oc r="D218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(Ремонт водозаборного узла и водонапорной башни в д.Гурьево Старицкого района Тверской области)</t>
      </is>
    </oc>
    <nc r="D218"/>
  </rcc>
  <rcc rId="585" sId="1">
    <oc r="D220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артезианской скважины в д. Бережки Старицкого района Тверской области)</t>
      </is>
    </oc>
    <nc r="D220"/>
  </rcc>
  <rcc rId="586" sId="1">
    <oc r="D222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артезианской скважины в д. Турково Старицкого района Тверской области)</t>
      </is>
    </oc>
    <nc r="D222"/>
  </rcc>
  <rcc rId="587" sId="1">
    <oc r="D224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д.Рясня-д.Ялыгино (в д.Рясня) Старицкого района Тверской области)</t>
      </is>
    </oc>
    <nc r="D224"/>
  </rcc>
  <rcc rId="588" sId="1">
    <oc r="D226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водопроводной сети в д. Броды  сельского поселения «Паньково» Старицкого района Тверской области.)</t>
      </is>
    </oc>
    <nc r="D226"/>
  </rcc>
  <rcc rId="589" sId="1">
    <oc r="D228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водопроводной сети в д. Коньково  сельского поселения «Паньково» Старицкого района Тверской области. Часть 1)</t>
      </is>
    </oc>
    <nc r="D228"/>
  </rcc>
  <rcc rId="590" sId="1">
    <oc r="D230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водопроводной сети в д. Иверовское  сельского поселения «Паньково» Старицкого района Тверской области.)</t>
      </is>
    </oc>
    <nc r="D230"/>
  </rcc>
  <rcc rId="591" sId="1">
    <oc r="D232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 в д. Братково  Старицкого района Тверской области.)</t>
      </is>
    </oc>
    <nc r="D232"/>
  </rcc>
  <rcc rId="592" sId="1">
    <oc r="D234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 водопроводных сетей  в д. Мартьяново  Старицкого района  Тверской области.)</t>
      </is>
    </oc>
    <nc r="D234"/>
  </rcc>
  <rcc rId="593" sId="1">
    <oc r="D236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участка водопроводных сетей  в д. Новое Старицкого района Тверской области.)</t>
      </is>
    </oc>
    <nc r="D236"/>
  </rcc>
</revisions>
</file>

<file path=xl/revisions/revisionLog17111.xml><?xml version="1.0" encoding="utf-8"?>
<revisions xmlns="http://schemas.openxmlformats.org/spreadsheetml/2006/main" xmlns:r="http://schemas.openxmlformats.org/officeDocument/2006/relationships">
  <rcc rId="414" sId="1" numFmtId="4">
    <nc r="E164">
      <v>642.4</v>
    </nc>
  </rcc>
  <rcc rId="415" sId="1" numFmtId="4">
    <nc r="F164">
      <v>668.1</v>
    </nc>
  </rcc>
  <rcc rId="416" sId="1" numFmtId="4">
    <nc r="G164">
      <v>694.8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>
  <rcc rId="1155" sId="1" numFmtId="4">
    <nc r="E302">
      <v>96</v>
    </nc>
  </rcc>
  <rcc rId="1156" sId="1" numFmtId="4">
    <nc r="F302">
      <v>0</v>
    </nc>
  </rcc>
  <rcc rId="1157" sId="1" numFmtId="4">
    <nc r="G302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5'!$A$3:$C$695</formula>
    <oldFormula>'Приложение 5'!$A$3:$C$695</oldFormula>
  </rdn>
  <rcv guid="{178865DB-2F19-4005-BCFF-14CE924DF012}" action="add"/>
</revisions>
</file>

<file path=xl/revisions/revisionLog1721.xml><?xml version="1.0" encoding="utf-8"?>
<revisions xmlns="http://schemas.openxmlformats.org/spreadsheetml/2006/main" xmlns:r="http://schemas.openxmlformats.org/officeDocument/2006/relationships">
  <rcv guid="{178865DB-2F19-4005-BCFF-14CE924DF012}" action="delete"/>
  <rdn rId="0" localSheetId="1" customView="1" name="Z_178865DB_2F19_4005_BCFF_14CE924DF012_.wvu.FilterData" hidden="1" oldHidden="1">
    <formula>'Приложение 5'!$A$3:$C$695</formula>
    <oldFormula>'Приложение 5'!$A$3:$C$695</oldFormula>
  </rdn>
  <rcv guid="{178865DB-2F19-4005-BCFF-14CE924DF012}" action="add"/>
</revisions>
</file>

<file path=xl/revisions/revisionLog17211.xml><?xml version="1.0" encoding="utf-8"?>
<revisions xmlns="http://schemas.openxmlformats.org/spreadsheetml/2006/main" xmlns:r="http://schemas.openxmlformats.org/officeDocument/2006/relationships">
  <rcc rId="744" sId="1">
    <nc r="B219" t="inlineStr">
      <is>
        <t>06301S9043</t>
      </is>
    </nc>
  </rcc>
  <rcc rId="745" sId="1" numFmtId="4">
    <nc r="E219">
      <v>274.60000000000002</v>
    </nc>
  </rcc>
  <rcc rId="746" sId="1" numFmtId="4">
    <nc r="F219">
      <v>0</v>
    </nc>
  </rcc>
  <rcc rId="747" sId="1" numFmtId="4">
    <nc r="G219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787" sId="1">
    <nc r="B228" t="inlineStr">
      <is>
        <t>06301S9048</t>
      </is>
    </nc>
  </rcc>
  <rcc rId="788" sId="1">
    <nc r="D228" t="inlineStr">
      <is>
        <r>
  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</t>
        </r>
        <r>
          <rPr>
            <sz val="10"/>
            <rFont val="Times New Roman"/>
            <family val="1"/>
            <charset val="204"/>
          </rPr>
          <t>(Капитальный ремонт водопроводной сети в д. Иверовское  Старицкого муниципального округа Тверской области. 1 Часть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89" sId="1">
    <nc r="B229" t="inlineStr">
      <is>
        <t>06301S9048</t>
      </is>
    </nc>
  </rcc>
  <rcc rId="790" sId="1" numFmtId="4">
    <nc r="E229">
      <v>146</v>
    </nc>
  </rcc>
  <rcc rId="791" sId="1" numFmtId="4">
    <nc r="F229">
      <v>0</v>
    </nc>
  </rcc>
  <rcc rId="792" sId="1" numFmtId="4">
    <nc r="G229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5'!$A$3:$C$708</formula>
    <oldFormula>'Приложение 5'!$A$3:$C$708</oldFormula>
  </rdn>
  <rcv guid="{178865DB-2F19-4005-BCFF-14CE924DF012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c rId="741" sId="1">
    <nc r="B218" t="inlineStr">
      <is>
        <t>06301S9043</t>
      </is>
    </nc>
  </rcc>
  <rfmt sheetId="1" sqref="C218" start="0" length="0">
    <dxf>
      <font>
        <b/>
        <sz val="10"/>
        <name val="Times New Roman"/>
        <scheme val="none"/>
      </font>
    </dxf>
  </rfmt>
  <rcc rId="742" sId="1">
    <nc r="D218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    </r>
        <r>
          <rPr>
            <sz val="10"/>
            <rFont val="Times New Roman"/>
            <family val="1"/>
            <charset val="204"/>
          </rPr>
          <t>Капитальный ремонт участка водопроводных сетей д.Рясня-д.Ялыгино (в д.Рясня) Старицкого муниципального округа Тверской области (второй этап)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5'!$A$3:$C$710</formula>
    <oldFormula>'Приложение 5'!$A$3:$C$710</oldFormula>
  </rdn>
  <rcv guid="{178865DB-2F19-4005-BCFF-14CE924DF012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cc rId="526" sId="1" numFmtId="4">
    <nc r="E198">
      <v>10347.299999999999</v>
    </nc>
  </rcc>
  <rcc rId="527" sId="1" numFmtId="4">
    <nc r="F198">
      <v>2505.3000000000002</v>
    </nc>
  </rcc>
  <rcc rId="528" sId="1" numFmtId="4">
    <nc r="G198">
      <v>2605.4</v>
    </nc>
  </rcc>
  <rcc rId="529" sId="1" numFmtId="4">
    <nc r="E199">
      <v>74.8</v>
    </nc>
  </rcc>
  <rcc rId="530" sId="1" numFmtId="4">
    <nc r="F199">
      <v>74.8</v>
    </nc>
  </rcc>
  <rcc rId="531" sId="1" numFmtId="4">
    <nc r="G199">
      <v>74.8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32" sId="1">
    <oc r="E196">
      <f>E197+E200+E204+E206+E208+E210+E212+E214+E216+E218+E220+E222+E224+E226+E228+E230+E232+E234+E236+E202</f>
    </oc>
    <nc r="E196">
      <f>E197+E200+E204+E206+E208+E210+E212+E214+E216+E218+E220+E222+E224+E226+E228+E230+E232+E234+E236+E202+E238+E240</f>
    </nc>
  </rcc>
  <rcc rId="833" sId="1">
    <oc r="F196">
      <f>F197+F200+F204+F206+F208+F210+F212+F214+F216+F218+F220+F222+F224+F226+F228+F230+F232+F234+F236+F202</f>
    </oc>
    <nc r="F196">
      <f>F197+F200+F204+F206+F208+F210+F212+F214+F216+F218+F220+F222+F224+F226+F228+F230+F232+F234+F236+F202+F238+F240</f>
    </nc>
  </rcc>
  <rcc rId="834" sId="1">
    <oc r="G196">
      <f>G197+G200+G204+G206+G208+G210+G212+G214+G216+G218+G220+G222+G224+G226+G228+G230+G232+G234+G236+G202</f>
    </oc>
    <nc r="G196">
      <f>G197+G200+G204+G206+G208+G210+G212+G214+G216+G218+G220+G222+G224+G226+G228+G230+G232+G234+G236+G202+G238+G240</f>
    </nc>
  </rcc>
  <rcv guid="{178865DB-2F19-4005-BCFF-14CE924DF012}" action="delete"/>
  <rdn rId="0" localSheetId="1" customView="1" name="Z_178865DB_2F19_4005_BCFF_14CE924DF012_.wvu.FilterData" hidden="1" oldHidden="1">
    <formula>'Приложение 5'!$A$3:$C$712</formula>
    <oldFormula>'Приложение 5'!$A$3:$C$712</oldFormula>
  </rdn>
  <rcv guid="{178865DB-2F19-4005-BCFF-14CE924DF012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rc rId="538" sId="1" ref="A204:XFD204" action="deleteRow">
    <undo index="3" exp="ref" v="1" dr="G204" r="G196" sId="1"/>
    <undo index="3" exp="ref" v="1" dr="F204" r="F196" sId="1"/>
    <undo index="3" exp="ref" v="1" dr="E204" r="E196" sId="1"/>
    <rfmt sheetId="1" xfDxf="1" sqref="A204:XFD204" start="0" length="0"/>
    <rcc rId="0" sId="1" dxf="1">
      <nc r="A204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06301S0700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4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4" t="inlineStr">
        <is>
          <t>Проведение капитального ремонта объектов теплоэнергетических комплексов Старицкого муниципального округа в целях софинансирования за счет средств бюджета муниципального округа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>
        <f>E205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>
        <f>F205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4">
        <f>G205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9" sId="1" ref="A204:XFD204" action="deleteRow">
    <rfmt sheetId="1" xfDxf="1" sqref="A204:XFD204" start="0" length="0"/>
    <rcc rId="0" sId="1" dxf="1">
      <nc r="A204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06301S0700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" sId="1">
    <oc r="E196">
      <f>E197+E200+#REF!+E204+E206+E208+E210+E212+E214+E216+E218+E220+E222+E224+E226+E228+E230+E232+E234+E236+E202</f>
    </oc>
    <nc r="E196">
      <f>E197+E200+E204+E206+E208+E210+E212+E214+E216+E218+E220+E222+E224+E226+E228+E230+E232+E234+E236+E202</f>
    </nc>
  </rcc>
  <rcc rId="541" sId="1">
    <oc r="F196">
      <f>F197+F200+#REF!+F204+F206+F208+F210+F212+F214+F216+F218+F220+F222+F224+F226+F228+F230+F232+F234+F236+F202</f>
    </oc>
    <nc r="F196">
      <f>F197+F200+F204+F206+F208+F210+F212+F214+F216+F218+F220+F222+F224+F226+F228+F230+F232+F234+F236+F202</f>
    </nc>
  </rcc>
  <rcc rId="542" sId="1">
    <oc r="G196">
      <f>G197+G200+#REF!+G204+G206+G208+G210+G212+G214+G216+G218+G220+G222+G224+G226+G228+G230+G232+G234+G236+G202</f>
    </oc>
    <nc r="G196">
      <f>G197+G200+G204+G206+G208+G210+G212+G214+G216+G218+G220+G222+G224+G226+G228+G230+G232+G234+G236+G202</f>
    </nc>
  </rcc>
</revisions>
</file>

<file path=xl/revisions/revisionLog1911.xml><?xml version="1.0" encoding="utf-8"?>
<revisions xmlns="http://schemas.openxmlformats.org/spreadsheetml/2006/main" xmlns:r="http://schemas.openxmlformats.org/officeDocument/2006/relationships">
  <rrc rId="489" sId="1" ref="A197:XFD197" action="deleteRow">
    <undo index="39" exp="ref" v="1" dr="G195" r="G194" sId="1"/>
    <undo index="39" exp="ref" v="1" dr="F195" r="F194" sId="1"/>
    <undo index="39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0630119003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0630119003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1" sId="1" ref="A197:XFD197" action="deleteRow">
    <undo index="41" exp="ref" v="1" dr="G195" r="G194" sId="1"/>
    <undo index="41" exp="ref" v="1" dr="F195" r="F194" sId="1"/>
    <undo index="41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0630119004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0630119004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3" sId="1" ref="A197:XFD197" action="deleteRow">
    <undo index="43" exp="ref" v="1" dr="G195" r="G194" sId="1"/>
    <undo index="43" exp="ref" v="1" dr="F195" r="F194" sId="1"/>
    <undo index="43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0630119005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0630119005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5" sId="1" ref="A197:XFD197" action="deleteRow">
    <undo index="45" exp="ref" v="1" dr="G195" r="G194" sId="1"/>
    <undo index="45" exp="ref" v="1" dr="F195" r="F194" sId="1"/>
    <undo index="45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0630119006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6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0630119006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7" sId="1" ref="A197:XFD197" action="deleteRow">
    <undo index="47" exp="ref" v="1" dr="G195" r="G194" sId="1"/>
    <undo index="47" exp="ref" v="1" dr="F195" r="F194" sId="1"/>
    <undo index="47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0630119007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8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0630119007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9" sId="1" ref="A197:XFD197" action="deleteRow">
    <undo index="49" exp="ref" v="1" dr="G195" r="G194" sId="1"/>
    <undo index="49" exp="ref" v="1" dr="F195" r="F194" sId="1"/>
    <undo index="49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0630119008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0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0630119008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1" sId="1" ref="A197:XFD197" action="deleteRow">
    <undo index="71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0630119010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2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0630119010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3" sId="1" ref="A197:XFD197" action="deleteRow">
    <undo index="73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4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5" sId="1" ref="A197:XFD197" action="deleteRow">
    <undo index="51" exp="ref" v="1" dr="G195" r="G194" sId="1"/>
    <undo index="51" exp="ref" v="1" dr="F195" r="F194" sId="1"/>
    <undo index="51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0630119013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6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0630119013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7" sId="1" ref="A197:XFD197" action="deleteRow">
    <undo index="53" exp="ref" v="1" dr="G195" r="G194" sId="1"/>
    <undo index="53" exp="ref" v="1" dr="F195" r="F194" sId="1"/>
    <undo index="53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0630119016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8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0630119016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9" sId="1" ref="A197:XFD197" action="deleteRow">
    <undo index="55" exp="ref" v="1" dr="G195" r="G194" sId="1"/>
    <undo index="55" exp="ref" v="1" dr="F195" r="F194" sId="1"/>
    <undo index="55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0630119018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0630119018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1" sId="1" ref="A197:XFD197" action="deleteRow">
    <undo index="57" exp="ref" v="1" dr="G195" r="G194" sId="1"/>
    <undo index="57" exp="ref" v="1" dr="F195" r="F194" sId="1"/>
    <undo index="57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0630119019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0630119019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3" sId="1" ref="A197:XFD197" action="deleteRow">
    <undo index="59" exp="ref" v="1" dr="G195" r="G194" sId="1"/>
    <undo index="59" exp="ref" v="1" dr="F195" r="F194" sId="1"/>
    <undo index="59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0630119020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0630119020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5" sId="1" ref="A197:XFD197" action="deleteRow">
    <undo index="61" exp="ref" v="1" dr="G195" r="G194" sId="1"/>
    <undo index="61" exp="ref" v="1" dr="F195" r="F194" sId="1"/>
    <undo index="61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7" sId="1" ref="A197:XFD197" action="deleteRow">
    <undo index="63" exp="ref" v="1" dr="G195" r="G194" sId="1"/>
    <undo index="63" exp="ref" v="1" dr="F195" r="F194" sId="1"/>
    <undo index="63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0630119023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8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0630119023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9" sId="1" ref="A197:XFD197" action="deleteRow">
    <undo index="65" exp="ref" v="1" dr="G195" r="G194" sId="1"/>
    <undo index="65" exp="ref" v="1" dr="F195" r="F194" sId="1"/>
    <undo index="65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0630119024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0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0630119024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21" sId="1" ref="A197:XFD197" action="deleteRow">
    <undo index="67" exp="ref" v="1" dr="G195" r="G194" sId="1"/>
    <undo index="67" exp="ref" v="1" dr="F195" r="F194" sId="1"/>
    <undo index="67" exp="ref" v="1" dr="E195" r="E194" sId="1"/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0630119025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9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97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>
        <f>E198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F198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2" sId="1" ref="A197:XFD197" action="deleteRow">
    <rfmt sheetId="1" xfDxf="1" sqref="A197:XFD197" start="0" length="0"/>
    <rcc rId="0" sId="1" dxf="1">
      <nc r="A197" t="inlineStr">
        <is>
          <t>0502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0630119025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>
        <v>200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3" sId="1">
    <oc r="E196">
      <f>E197+E200+E204+E206+E208+E210+E212+E214+E216+E218+E220+E222+E224+E226+E228+E230+E232+E234+E236+E238+#REF!+#REF!+#REF!+#REF!+#REF!+#REF!+#REF!+#REF!+#REF!+#REF!+#REF!+#REF!+#REF!+#REF!+#REF!+E202+#REF!+#REF!</f>
    </oc>
    <nc r="E196">
      <f>E197+E200+E204+E206+E208+E210+E212+E214+E216+E218+E220+E222+E224+E226+E228+E230+E232+E234+E236+E238+E202</f>
    </nc>
  </rcc>
  <rcc rId="524" sId="1">
    <oc r="F196">
      <f>F197+F200+F204+F206+F208+F210+F212+F214+F216+F218+F220+F222+F224+F226+F228+F230+F232+F234+F236+F238+#REF!+#REF!+#REF!+#REF!+#REF!+#REF!+#REF!+#REF!+#REF!+#REF!+#REF!+#REF!+#REF!+#REF!+#REF!+F202</f>
    </oc>
    <nc r="F196">
      <f>F197+F200+F204+F206+F208+F210+F212+F214+F216+F218+F220+F222+F224+F226+F228+F230+F232+F234+F236+F238+F202</f>
    </nc>
  </rcc>
  <rcc rId="525" sId="1">
    <oc r="G196">
      <f>G197+G200+G204+G206+G208+G210+G212+G214+G216+G218+G220+G222+G224+G226+G228+G230+G232+G234+G236+G238+#REF!+#REF!+#REF!+#REF!+#REF!+#REF!+#REF!+#REF!+#REF!+#REF!+#REF!+#REF!+#REF!+#REF!+#REF!+G202</f>
    </oc>
    <nc r="G196">
      <f>G197+G200+G204+G206+G208+G210+G212+G214+G216+G218+G220+G222+G224+G226+G228+G230+G232+G234+G236+G238+G202</f>
    </nc>
  </rcc>
</revisions>
</file>

<file path=xl/revisions/revisionLog19111.xml><?xml version="1.0" encoding="utf-8"?>
<revisions xmlns="http://schemas.openxmlformats.org/spreadsheetml/2006/main" xmlns:r="http://schemas.openxmlformats.org/officeDocument/2006/relationships">
  <rrc rId="409" sId="1" ref="A163:XFD163" action="deleteRow">
    <undo index="5" exp="ref" v="1" dr="G163" r="G160" sId="1"/>
    <undo index="5" exp="ref" v="1" dr="F163" r="F160" sId="1"/>
    <undo index="5" exp="ref" v="1" dr="E163" r="E160" sId="1"/>
    <rfmt sheetId="1" xfDxf="1" sqref="A163:XFD163" start="0" length="0"/>
    <rcc rId="0" sId="1" dxf="1">
      <nc r="A163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0640219001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3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3" t="inlineStr">
        <is>
          <t>Реализация программ по поддержке местных инициатив в Тверской области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>
        <f>E164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3">
        <f>F164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3">
        <f>G164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0" sId="1" ref="A163:XFD163" action="deleteRow">
    <rfmt sheetId="1" xfDxf="1" sqref="A163:XFD163" start="0" length="0"/>
    <rcc rId="0" sId="1" dxf="1">
      <nc r="A163" t="inlineStr">
        <is>
          <t>0409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0640219001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 xml:space="preserve">200 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Закупка товаров, работ и услуг для обеспечения  государственных (муниципальных) нужд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3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3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3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1" sId="1">
    <oc r="E160">
      <f>E163+E161+E165+#REF!</f>
    </oc>
    <nc r="E160">
      <f>E163+E161+E165</f>
    </nc>
  </rcc>
  <rcc rId="412" sId="1">
    <oc r="F160">
      <f>F163+F161+F165+#REF!</f>
    </oc>
    <nc r="F160">
      <f>F163+F161+F165</f>
    </nc>
  </rcc>
  <rcc rId="413" sId="1">
    <oc r="G160">
      <f>G163+G161+G165+#REF!</f>
    </oc>
    <nc r="G160">
      <f>G163+G161+G165</f>
    </nc>
  </rcc>
</revisions>
</file>

<file path=xl/revisions/revisionLog191111.xml><?xml version="1.0" encoding="utf-8"?>
<revisions xmlns="http://schemas.openxmlformats.org/spreadsheetml/2006/main" xmlns:r="http://schemas.openxmlformats.org/officeDocument/2006/relationships">
  <rcc rId="406" sId="1" numFmtId="4">
    <nc r="E162">
      <v>5781.5</v>
    </nc>
  </rcc>
  <rcc rId="407" sId="1" numFmtId="4">
    <nc r="F162">
      <v>6012.8</v>
    </nc>
  </rcc>
  <rcc rId="408" sId="1" numFmtId="4">
    <nc r="G162">
      <v>6253.3</v>
    </nc>
  </rcc>
</revisions>
</file>

<file path=xl/revisions/revisionLog192.xml><?xml version="1.0" encoding="utf-8"?>
<revisions xmlns="http://schemas.openxmlformats.org/spreadsheetml/2006/main" xmlns:r="http://schemas.openxmlformats.org/officeDocument/2006/relationships">
  <rrc rId="815" sId="1" ref="A238:XFD239" action="insertRow"/>
  <rcc rId="816" sId="1">
    <nc r="A238" t="inlineStr">
      <is>
        <t>0502</t>
      </is>
    </nc>
  </rcc>
  <rcc rId="817" sId="1">
    <nc r="E238">
      <f>E239</f>
    </nc>
  </rcc>
  <rcc rId="818" sId="1">
    <nc r="F238">
      <f>F239</f>
    </nc>
  </rcc>
  <rcc rId="819" sId="1">
    <nc r="G238">
      <f>G239</f>
    </nc>
  </rcc>
  <rcc rId="820" sId="1">
    <nc r="A239" t="inlineStr">
      <is>
        <t>0502</t>
      </is>
    </nc>
  </rcc>
  <rcc rId="821" sId="1">
    <nc r="C239">
      <v>200</v>
    </nc>
  </rcc>
  <rcc rId="822" sId="1">
    <nc r="D239" t="inlineStr">
      <is>
        <t>Закупка товаров, работ и услуг для обеспечения  государственных (муниципальных) нужд</t>
      </is>
    </nc>
  </rcc>
  <rrc rId="823" sId="1" ref="A240:XFD241" action="insertRow"/>
  <rcc rId="824" sId="1">
    <nc r="A240" t="inlineStr">
      <is>
        <t>0502</t>
      </is>
    </nc>
  </rcc>
  <rcc rId="825" sId="1">
    <nc r="E240">
      <f>E241</f>
    </nc>
  </rcc>
  <rcc rId="826" sId="1">
    <nc r="F240">
      <f>F241</f>
    </nc>
  </rcc>
  <rcc rId="827" sId="1">
    <nc r="G240">
      <f>G241</f>
    </nc>
  </rcc>
  <rcc rId="828" sId="1">
    <nc r="A241" t="inlineStr">
      <is>
        <t>0502</t>
      </is>
    </nc>
  </rcc>
  <rcc rId="829" sId="1">
    <nc r="C241">
      <v>200</v>
    </nc>
  </rcc>
  <rcc rId="830" sId="1">
    <nc r="D241" t="inlineStr">
      <is>
        <t>Закупка товаров, работ и услуг для обеспечения  государственных (муниципальных) нужд</t>
      </is>
    </nc>
  </rcc>
  <rcv guid="{178865DB-2F19-4005-BCFF-14CE924DF012}" action="delete"/>
  <rdn rId="0" localSheetId="1" customView="1" name="Z_178865DB_2F19_4005_BCFF_14CE924DF012_.wvu.FilterData" hidden="1" oldHidden="1">
    <formula>'Приложение 5'!$A$3:$C$712</formula>
    <oldFormula>'Приложение 5'!$A$3:$C$712</oldFormula>
  </rdn>
  <rcv guid="{178865DB-2F19-4005-BCFF-14CE924DF012}" action="add"/>
</revisions>
</file>

<file path=xl/revisions/revisionLog1921.xml><?xml version="1.0" encoding="utf-8"?>
<revisions xmlns="http://schemas.openxmlformats.org/spreadsheetml/2006/main" xmlns:r="http://schemas.openxmlformats.org/officeDocument/2006/relationships">
  <rcc rId="780" sId="1">
    <nc r="B226" t="inlineStr">
      <is>
        <t>06301S9047</t>
      </is>
    </nc>
  </rcc>
  <rcc rId="781" sId="1">
    <nc r="D226" t="inlineStr">
      <is>
        <r>
  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</t>
        </r>
        <r>
          <rPr>
            <sz val="10"/>
            <color rgb="FFFF0000"/>
            <rFont val="Times New Roman"/>
            <family val="1"/>
            <charset val="204"/>
          </rPr>
          <t xml:space="preserve"> </t>
        </r>
        <r>
          <rPr>
            <sz val="10"/>
            <rFont val="Times New Roman"/>
            <family val="1"/>
            <charset val="204"/>
          </rPr>
          <t>Капитальный ремонт водопроводной сети в д. Коньково Старицкого муниципального округа Тверской области. Часть 2</t>
        </r>
        <r>
          <rPr>
            <sz val="10"/>
            <color theme="1"/>
            <rFont val="Times New Roman"/>
            <family val="1"/>
            <charset val="204"/>
          </rPr>
          <t>)</t>
        </r>
      </is>
    </nc>
  </rcc>
  <rcc rId="782" sId="1">
    <nc r="B227" t="inlineStr">
      <is>
        <t>06301S9047</t>
      </is>
    </nc>
  </rcc>
  <rcc rId="783" sId="1" numFmtId="4">
    <nc r="E227">
      <v>574.5</v>
    </nc>
  </rcc>
  <rcc rId="784" sId="1" numFmtId="4">
    <nc r="F227">
      <v>0</v>
    </nc>
  </rcc>
  <rcc rId="785" sId="1" numFmtId="4">
    <nc r="G227">
      <v>0</v>
    </nc>
  </rcc>
  <rcv guid="{178865DB-2F19-4005-BCFF-14CE924DF012}" action="delete"/>
  <rdn rId="0" localSheetId="1" customView="1" name="Z_178865DB_2F19_4005_BCFF_14CE924DF012_.wvu.FilterData" hidden="1" oldHidden="1">
    <formula>'Приложение 5'!$A$3:$C$708</formula>
    <oldFormula>'Приложение 5'!$A$3:$C$708</oldFormula>
  </rdn>
  <rcv guid="{178865DB-2F19-4005-BCFF-14CE924DF012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" sId="1" numFmtId="4">
    <nc r="E61">
      <v>100</v>
    </nc>
  </rcc>
  <rcc rId="429" sId="1" numFmtId="4">
    <nc r="F61">
      <v>100</v>
    </nc>
  </rcc>
  <rcc rId="430" sId="1" numFmtId="4">
    <nc r="G61">
      <v>100</v>
    </nc>
  </rcc>
  <rcc rId="431" sId="1" numFmtId="4">
    <nc r="E63">
      <v>50</v>
    </nc>
  </rcc>
  <rcc rId="432" sId="1" numFmtId="4">
    <nc r="F63">
      <v>50</v>
    </nc>
  </rcc>
  <rcc rId="433" sId="1" numFmtId="4">
    <nc r="G63">
      <v>50</v>
    </nc>
  </rcc>
  <rcc rId="434" sId="1" numFmtId="4">
    <oc r="E65">
      <v>166</v>
    </oc>
    <nc r="E65">
      <v>331</v>
    </nc>
  </rcc>
  <rcc rId="435" sId="1" numFmtId="4">
    <nc r="E68">
      <v>42.8</v>
    </nc>
  </rcc>
  <rcc rId="436" sId="1" numFmtId="4">
    <nc r="F68">
      <v>0</v>
    </nc>
  </rcc>
  <rcc rId="437" sId="1" numFmtId="4">
    <nc r="G68">
      <v>0</v>
    </nc>
  </rcc>
  <rcc rId="438" sId="1" numFmtId="4">
    <nc r="E75">
      <v>5013.6000000000004</v>
    </nc>
  </rcc>
  <rcc rId="439" sId="1" numFmtId="4">
    <nc r="F75">
      <v>5013.6000000000004</v>
    </nc>
  </rcc>
  <rcc rId="440" sId="1" numFmtId="4">
    <nc r="G75">
      <v>5013.6000000000004</v>
    </nc>
  </rcc>
  <rcc rId="441" sId="1" numFmtId="4">
    <nc r="E76">
      <v>173.4</v>
    </nc>
  </rcc>
  <rcc rId="442" sId="1" numFmtId="4">
    <nc r="F76">
      <v>173.4</v>
    </nc>
  </rcc>
  <rcc rId="443" sId="1" numFmtId="4">
    <nc r="G76">
      <v>173.4</v>
    </nc>
  </rcc>
  <rcc rId="444" sId="1" numFmtId="4">
    <nc r="E77">
      <v>4.2</v>
    </nc>
  </rcc>
  <rcc rId="445" sId="1" numFmtId="4">
    <nc r="F77">
      <v>4.2</v>
    </nc>
  </rcc>
  <rcc rId="446" sId="1" numFmtId="4">
    <nc r="G77">
      <v>4.2</v>
    </nc>
  </rcc>
  <rcc rId="447" sId="1" numFmtId="4">
    <nc r="E139">
      <v>1533</v>
    </nc>
  </rcc>
  <rcc rId="448" sId="1" numFmtId="4">
    <nc r="F139">
      <v>2266.5</v>
    </nc>
  </rcc>
  <rcc rId="449" sId="1" numFmtId="4">
    <nc r="G139">
      <v>2266.5</v>
    </nc>
  </rcc>
  <rcc rId="450" sId="1" numFmtId="4">
    <nc r="E145">
      <v>48.9</v>
    </nc>
  </rcc>
  <rcc rId="451" sId="1" numFmtId="4">
    <nc r="F145">
      <v>48.9</v>
    </nc>
  </rcc>
  <rcc rId="452" sId="1" numFmtId="4">
    <nc r="G145">
      <v>48.9</v>
    </nc>
  </rcc>
  <rcc rId="453" sId="1" numFmtId="4">
    <oc r="E183">
      <v>456</v>
    </oc>
    <nc r="E183">
      <v>556</v>
    </nc>
  </rcc>
  <rcc rId="454" sId="1" numFmtId="4">
    <oc r="F183">
      <v>96</v>
    </oc>
    <nc r="F183">
      <v>196</v>
    </nc>
  </rcc>
  <rcc rId="455" sId="1" numFmtId="4">
    <oc r="G183">
      <v>48</v>
    </oc>
    <nc r="G183">
      <v>148</v>
    </nc>
  </rcc>
  <rrc rId="456" sId="1" ref="A184:XFD184" action="insertRow"/>
  <rrc rId="457" sId="1" ref="A184:XFD184" action="insertRow"/>
  <rcc rId="458" sId="1">
    <nc r="B184" t="inlineStr">
      <is>
        <t>07101L5110</t>
      </is>
    </nc>
  </rcc>
  <rcc rId="459" sId="1">
    <nc r="D184" t="inlineStr">
      <is>
        <t>Проведение комплексных кадастровых работ</t>
      </is>
    </nc>
  </rcc>
  <rcc rId="460" sId="1">
    <nc r="E184">
      <f>E185</f>
    </nc>
  </rcc>
  <rcc rId="461" sId="1">
    <nc r="F184">
      <f>F185</f>
    </nc>
  </rcc>
  <rcc rId="462" sId="1">
    <nc r="G184">
      <f>G185</f>
    </nc>
  </rcc>
  <rcc rId="463" sId="1">
    <nc r="B185" t="inlineStr">
      <is>
        <t>07101L5110</t>
      </is>
    </nc>
  </rcc>
  <rcc rId="464" sId="1">
    <nc r="C185">
      <v>200</v>
    </nc>
  </rcc>
  <rcc rId="465" sId="1">
    <nc r="D185" t="inlineStr">
      <is>
        <t>Закупка товаров, работ и услуг для обеспечения государственных (муниципальных) нужд</t>
      </is>
    </nc>
  </rcc>
  <rcc rId="466" sId="1" numFmtId="4">
    <nc r="E185">
      <v>0</v>
    </nc>
  </rcc>
  <rcc rId="467" sId="1" numFmtId="4">
    <nc r="F185">
      <v>117.6</v>
    </nc>
  </rcc>
  <rcc rId="468" sId="1" numFmtId="4">
    <nc r="G185">
      <v>0</v>
    </nc>
  </rcc>
  <rcc rId="469" sId="1">
    <nc r="A184" t="inlineStr">
      <is>
        <t>0412</t>
      </is>
    </nc>
  </rcc>
  <rcc rId="470" sId="1">
    <nc r="A185" t="inlineStr">
      <is>
        <t>0412</t>
      </is>
    </nc>
  </rcc>
  <rcc rId="471" sId="1">
    <oc r="E181">
      <f>E182</f>
    </oc>
    <nc r="E181">
      <f>E182+E184</f>
    </nc>
  </rcc>
  <rcc rId="472" sId="1">
    <oc r="F181">
      <f>F182</f>
    </oc>
    <nc r="F181">
      <f>F182+F184</f>
    </nc>
  </rcc>
  <rcc rId="473" sId="1">
    <oc r="G181">
      <f>G182</f>
    </oc>
    <nc r="G181">
      <f>G182+G184</f>
    </nc>
  </rcc>
  <rcc rId="474" sId="1" numFmtId="4">
    <nc r="E192">
      <v>1256.7</v>
    </nc>
  </rcc>
  <rcc rId="475" sId="1" numFmtId="4">
    <nc r="F192">
      <v>1261.5</v>
    </nc>
  </rcc>
  <rcc rId="476" sId="1" numFmtId="4">
    <nc r="G192">
      <v>1266.4000000000001</v>
    </nc>
  </rcc>
  <rrc rId="477" sId="1" ref="A519:XFD519" action="deleteRow">
    <undo index="1" exp="ref" v="1" dr="G554" r="G553" sId="1"/>
    <undo index="1" exp="ref" v="1" dr="F554" r="F553" sId="1"/>
    <undo index="1" exp="ref" v="1" dr="E554" r="E553" sId="1"/>
    <rfmt sheetId="1" xfDxf="1" sqref="A519:XFD519" start="0" length="0"/>
    <rcc rId="0" sId="1" dxf="1">
      <nc r="A519" t="inlineStr">
        <is>
          <t>0703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055012005В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9" start="0" length="0">
      <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19" t="inlineStr">
        <is>
          <t>Оборудование объектов (территорий) муниципальных учреждений образования  в соответствии с требованиями антитеррористической защищенностью</t>
        </is>
      </nc>
      <ndxf>
        <font>
          <sz val="10"/>
          <color auto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9">
        <f>E520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9">
        <f>F520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19">
        <f>G520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" sId="1" ref="A519:XFD519" action="deleteRow">
    <rfmt sheetId="1" xfDxf="1" sqref="A519:XFD519" start="0" length="0"/>
    <rcc rId="0" sId="1" dxf="1">
      <nc r="A519" t="inlineStr">
        <is>
          <t>0703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9" t="inlineStr">
        <is>
          <t>055012005В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9" t="inlineStr">
        <is>
          <t>600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9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0"/>
          <color auto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9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9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9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9" sId="1">
    <oc r="E518">
      <f>E521+#REF!+E519+E523</f>
    </oc>
    <nc r="E518">
      <f>E521+E519+E523</f>
    </nc>
  </rcc>
  <rcc rId="480" sId="1">
    <oc r="F518">
      <f>F521+#REF!+F519+F523</f>
    </oc>
    <nc r="F518">
      <f>F521+F519+F523</f>
    </nc>
  </rcc>
  <rcc rId="481" sId="1">
    <oc r="G518">
      <f>G521+#REF!+G519+G523</f>
    </oc>
    <nc r="G518">
      <f>G521+G519+G523</f>
    </nc>
  </rcc>
  <rcc rId="482" sId="1" numFmtId="4">
    <nc r="E39">
      <v>14959.4</v>
    </nc>
  </rcc>
  <rcc rId="483" sId="1" numFmtId="4">
    <nc r="F39">
      <v>14959.4</v>
    </nc>
  </rcc>
  <rcc rId="484" sId="1" numFmtId="4">
    <nc r="G39">
      <v>14959.4</v>
    </nc>
  </rcc>
  <rcc rId="485" sId="1" numFmtId="4">
    <nc r="E40">
      <v>951.3</v>
    </nc>
  </rcc>
  <rcc rId="486" sId="1" numFmtId="4">
    <nc r="F40">
      <v>951.3</v>
    </nc>
  </rcc>
  <rcc rId="487" sId="1" numFmtId="4">
    <nc r="G40">
      <v>951.3</v>
    </nc>
  </rcc>
  <rcv guid="{B8F89C98-0CFA-4074-8EF0-21DCB6AEE528}" action="delete"/>
  <rdn rId="0" localSheetId="1" customView="1" name="Z_B8F89C98_0CFA_4074_8EF0_21DCB6AEE528_.wvu.FilterData" hidden="1" oldHidden="1">
    <formula>'Приложение 5'!$A$3:$C$737</formula>
    <oldFormula>'Приложение 5'!$A$3:$C$737</oldFormula>
  </rdn>
  <rcv guid="{B8F89C98-0CFA-4074-8EF0-21DCB6AEE528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4" sId="1" numFmtId="4">
    <oc r="E70">
      <v>700</v>
    </oc>
    <nc r="E70">
      <v>1096</v>
    </nc>
  </rcc>
  <rcc rId="595" sId="1" numFmtId="4">
    <oc r="F70">
      <v>0</v>
    </oc>
    <nc r="F70">
      <v>396</v>
    </nc>
  </rcc>
  <rcc rId="596" sId="1" numFmtId="4">
    <oc r="G70">
      <v>0</v>
    </oc>
    <nc r="G70">
      <v>396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" sId="1" ref="A616:XFD616" action="insertRow"/>
  <rrc rId="598" sId="1" ref="A616:XFD616" action="insertRow"/>
  <rcc rId="599" sId="1">
    <nc r="A616" t="inlineStr">
      <is>
        <t>0801</t>
      </is>
    </nc>
  </rcc>
  <rcc rId="600" sId="1">
    <nc r="A617" t="inlineStr">
      <is>
        <t>0801</t>
      </is>
    </nc>
  </rcc>
  <rcc rId="601" sId="1">
    <nc r="B616" t="inlineStr">
      <is>
        <t>056012002В</t>
      </is>
    </nc>
  </rcc>
  <rcc rId="602" sId="1">
    <nc r="B617" t="inlineStr">
      <is>
        <t>056012002В</t>
      </is>
    </nc>
  </rcc>
  <rcc rId="603" sId="1">
    <nc r="C617">
      <v>600</v>
    </nc>
  </rcc>
  <rcc rId="604" sId="1">
    <nc r="D617" t="inlineStr">
      <is>
        <t>Предоставление субсидий  бюджетным, автономным учреждениям и иным некоммерческим организациям</t>
      </is>
    </nc>
  </rcc>
  <rcc rId="605" sId="1">
    <nc r="D616" t="inlineStr">
      <is>
        <t>Установка и модернизация системы первичных мер пожарной безопасности в муниципальных учреждениях культуры</t>
      </is>
    </nc>
  </rcc>
  <rcc rId="606" sId="1">
    <nc r="E616">
      <f>E617</f>
    </nc>
  </rcc>
  <rcc rId="607" sId="1">
    <nc r="F616">
      <f>F617</f>
    </nc>
  </rcc>
  <rcc rId="608" sId="1">
    <nc r="G616">
      <f>G617</f>
    </nc>
  </rcc>
  <rcc rId="609" sId="1" numFmtId="4">
    <nc r="E617">
      <v>355.3</v>
    </nc>
  </rcc>
  <rcc rId="610" sId="1" numFmtId="4">
    <nc r="F617">
      <v>0</v>
    </nc>
  </rcc>
  <rcc rId="611" sId="1" numFmtId="4">
    <nc r="G617">
      <v>0</v>
    </nc>
  </rcc>
  <rcc rId="612" sId="1">
    <oc r="E614">
      <f>E619</f>
    </oc>
    <nc r="E614">
      <f>E615</f>
    </nc>
  </rcc>
  <rcc rId="613" sId="1">
    <oc r="F614">
      <f>F619</f>
    </oc>
    <nc r="F614">
      <f>F615</f>
    </nc>
  </rcc>
  <rcc rId="614" sId="1">
    <oc r="G614">
      <f>G619</f>
    </oc>
    <nc r="G614">
      <f>G615</f>
    </nc>
  </rcc>
  <rcc rId="615" sId="1" numFmtId="4">
    <nc r="E619">
      <v>654.29999999999995</v>
    </nc>
  </rcc>
  <rcc rId="616" sId="1" numFmtId="4">
    <nc r="F619">
      <v>654.29999999999995</v>
    </nc>
  </rcc>
  <rcc rId="617" sId="1" numFmtId="4">
    <nc r="G619">
      <v>654.29999999999995</v>
    </nc>
  </rcc>
  <rrc rId="618" sId="1" ref="A620:XFD620" action="insertRow"/>
  <rrc rId="619" sId="1" ref="A620:XFD620" action="insertRow"/>
  <rcc rId="620" sId="1">
    <nc r="A620" t="inlineStr">
      <is>
        <t>0801</t>
      </is>
    </nc>
  </rcc>
  <rcc rId="621" sId="1">
    <nc r="A621" t="inlineStr">
      <is>
        <t>0801</t>
      </is>
    </nc>
  </rcc>
  <rcc rId="622" sId="1">
    <nc r="B620" t="inlineStr">
      <is>
        <t>056012008Г</t>
      </is>
    </nc>
  </rcc>
  <rcc rId="623" sId="1">
    <nc r="B621" t="inlineStr">
      <is>
        <t>056012008Г</t>
      </is>
    </nc>
  </rcc>
  <rcc rId="624" sId="1">
    <nc r="C621" t="inlineStr">
      <is>
        <t>600</t>
      </is>
    </nc>
  </rcc>
  <rcc rId="625" sId="1">
    <nc r="D621" t="inlineStr">
      <is>
        <t>Предоставление субсидий  бюджетным, автономным учреждениям и иным некоммерческим организациям</t>
      </is>
    </nc>
  </rcc>
  <rcc rId="626" sId="1">
    <nc r="D620" t="inlineStr">
      <is>
        <t>Обучение по пожарной безопасности работников муниципальных учреждений</t>
      </is>
    </nc>
  </rcc>
  <rcc rId="627" sId="1">
    <nc r="E620">
      <f>E621</f>
    </nc>
  </rcc>
  <rcc rId="628" sId="1">
    <nc r="F620">
      <f>F621</f>
    </nc>
  </rcc>
  <rcc rId="629" sId="1">
    <nc r="G620">
      <f>G621</f>
    </nc>
  </rcc>
  <rcc rId="630" sId="1">
    <oc r="E615">
      <f>E618</f>
    </oc>
    <nc r="E615">
      <f>E618+E616+E620</f>
    </nc>
  </rcc>
  <rcc rId="631" sId="1">
    <oc r="F615">
      <f>F618</f>
    </oc>
    <nc r="F615">
      <f>F618+F616+F620</f>
    </nc>
  </rcc>
  <rcc rId="632" sId="1">
    <oc r="G615">
      <f>G618</f>
    </oc>
    <nc r="G615">
      <f>G618+G616+G620</f>
    </nc>
  </rcc>
  <rcc rId="633" sId="1" numFmtId="4">
    <nc r="E621">
      <v>42</v>
    </nc>
  </rcc>
  <rcc rId="634" sId="1" numFmtId="4">
    <nc r="F621">
      <v>0</v>
    </nc>
  </rcc>
  <rcc rId="635" sId="1" numFmtId="4">
    <nc r="G621">
      <v>0</v>
    </nc>
  </rcc>
  <rfmt sheetId="1" sqref="E614:G614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" sId="1">
    <oc r="B94" t="inlineStr">
      <is>
        <t>083022001Б</t>
      </is>
    </oc>
    <nc r="B94" t="inlineStr">
      <is>
        <t>083022002Б</t>
      </is>
    </nc>
  </rcc>
  <rcc rId="637" sId="1">
    <oc r="D94" t="inlineStr">
      <is>
        <t>Проведение социально-значимых мероприятий, акций</t>
      </is>
    </oc>
    <nc r="D94" t="inlineStr">
      <is>
        <t>Проведение мероприятий с участием Главы муниципального округа</t>
      </is>
    </nc>
  </rcc>
  <rcc rId="638" sId="1">
    <oc r="E94">
      <f>E95</f>
    </oc>
    <nc r="E94">
      <f>E95</f>
    </nc>
  </rcc>
  <rcc rId="639" sId="1">
    <oc r="F94">
      <f>F95</f>
    </oc>
    <nc r="F94">
      <f>F95</f>
    </nc>
  </rcc>
  <rcc rId="640" sId="1">
    <oc r="G94">
      <f>G95</f>
    </oc>
    <nc r="G94">
      <f>G95</f>
    </nc>
  </rcc>
  <rcc rId="641" sId="1">
    <oc r="B95" t="inlineStr">
      <is>
        <t>083022001Б</t>
      </is>
    </oc>
    <nc r="B95" t="inlineStr">
      <is>
        <t>083022002Б</t>
      </is>
    </nc>
  </rcc>
  <rcc rId="642" sId="1" numFmtId="4">
    <oc r="E95">
      <v>1252</v>
    </oc>
    <nc r="E95">
      <v>197</v>
    </nc>
  </rcc>
  <rcc rId="643" sId="1" numFmtId="4">
    <oc r="F95">
      <v>1252</v>
    </oc>
    <nc r="F95">
      <v>197</v>
    </nc>
  </rcc>
  <rcc rId="644" sId="1" numFmtId="4">
    <oc r="G95">
      <v>1252</v>
    </oc>
    <nc r="G95">
      <v>197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5" sId="1" ref="A629:XFD629" action="insertRow"/>
  <rrc rId="646" sId="1" ref="A629:XFD629" action="insertRow"/>
  <rrc rId="647" sId="1" ref="A629:XFD629" action="insertRow"/>
  <rrc rId="648" sId="1" ref="A629:XFD629" action="insertRow"/>
  <rrc rId="649" sId="1" ref="A629:XFD629" action="insertRow"/>
  <rcc rId="650" sId="1">
    <nc r="A629" t="inlineStr">
      <is>
        <t>0804</t>
      </is>
    </nc>
  </rcc>
  <rcc rId="651" sId="1">
    <nc r="A630" t="inlineStr">
      <is>
        <t>0804</t>
      </is>
    </nc>
  </rcc>
  <rcc rId="652" sId="1">
    <nc r="A631" t="inlineStr">
      <is>
        <t>0804</t>
      </is>
    </nc>
  </rcc>
  <rcc rId="653" sId="1">
    <nc r="A632" t="inlineStr">
      <is>
        <t>0804</t>
      </is>
    </nc>
  </rcc>
  <rcc rId="654" sId="1">
    <nc r="A633" t="inlineStr">
      <is>
        <t>0804</t>
      </is>
    </nc>
  </rcc>
  <rcc rId="655" sId="1">
    <nc r="B629" t="inlineStr">
      <is>
        <t>0800000000</t>
      </is>
    </nc>
  </rcc>
  <rcc rId="656" sId="1">
    <nc r="B630" t="inlineStr">
      <is>
        <t>0830000000</t>
      </is>
    </nc>
  </rcc>
  <rcc rId="657" sId="1">
    <nc r="B631" t="inlineStr">
      <is>
        <t>0830200000</t>
      </is>
    </nc>
  </rcc>
  <rcc rId="658" sId="1">
    <nc r="B632" t="inlineStr">
      <is>
        <t>083022001Б</t>
      </is>
    </nc>
  </rcc>
  <rcc rId="659" sId="1">
    <nc r="B633" t="inlineStr">
      <is>
        <t>083022001Б</t>
      </is>
    </nc>
  </rcc>
  <rcc rId="660" sId="1">
    <nc r="C633">
      <v>200</v>
    </nc>
  </rcc>
  <rcc rId="661" sId="1">
    <nc r="E632">
      <f>E633</f>
    </nc>
  </rcc>
  <rcc rId="662" sId="1">
    <nc r="F632">
      <f>F633</f>
    </nc>
  </rcc>
  <rcc rId="663" sId="1">
    <nc r="G632">
      <f>G633</f>
    </nc>
  </rcc>
  <rcc rId="664" sId="1">
    <nc r="E631">
      <f>E632</f>
    </nc>
  </rcc>
  <rcc rId="665" sId="1">
    <nc r="F631">
      <f>F632</f>
    </nc>
  </rcc>
  <rcc rId="666" sId="1">
    <nc r="G631">
      <f>G632</f>
    </nc>
  </rcc>
  <rcc rId="667" sId="1">
    <nc r="E630">
      <f>E631</f>
    </nc>
  </rcc>
  <rcc rId="668" sId="1">
    <nc r="F630">
      <f>F631</f>
    </nc>
  </rcc>
  <rcc rId="669" sId="1">
    <nc r="G630">
      <f>G631</f>
    </nc>
  </rcc>
  <rcc rId="670" sId="1">
    <nc r="E629">
      <f>E630</f>
    </nc>
  </rcc>
  <rcc rId="671" sId="1">
    <nc r="F629">
      <f>F630</f>
    </nc>
  </rcc>
  <rcc rId="672" sId="1">
    <nc r="G629">
      <f>G630</f>
    </nc>
  </rcc>
  <rcc rId="673" sId="1">
    <oc r="E622">
      <f>E623</f>
    </oc>
    <nc r="E622">
      <f>E623+E629</f>
    </nc>
  </rcc>
  <rcc rId="674" sId="1">
    <oc r="F622">
      <f>F623</f>
    </oc>
    <nc r="F622">
      <f>F623+F629</f>
    </nc>
  </rcc>
  <rcc rId="675" sId="1">
    <oc r="G622">
      <f>G623</f>
    </oc>
    <nc r="G622">
      <f>G623+G629</f>
    </nc>
  </rcc>
  <rcc rId="676" sId="1">
    <nc r="D633" t="inlineStr">
      <is>
        <t>Закупка товаров, работ и услуг для обеспечения государственных (муниципальных) нужд</t>
      </is>
    </nc>
  </rcc>
  <rcc rId="677" sId="1">
    <nc r="D629" t="inlineStr">
      <is>
        <t>Муниципальная программа Старицкого муниципального округа Тверской области "Муниципальное управление и  гражданское общество Старицкого муниципального округа" на 2023-2027 годы</t>
      </is>
    </nc>
  </rcc>
  <rcc rId="678" sId="1">
    <nc r="D630" t="inlineStr">
      <is>
        <t>Подпрограмма "Социальная поддержка населения и организация социально-значимых мероприятий на территории Старицкого муниципального округа"</t>
      </is>
    </nc>
  </rcc>
  <rcc rId="679" sId="1">
    <nc r="D631" t="inlineStr">
      <is>
        <t xml:space="preserve">Задача «Организация социально-значимых мероприятий, акций на территории Старицкого муниципального округа" </t>
      </is>
    </nc>
  </rcc>
  <rcc rId="680" sId="1">
    <nc r="D632" t="inlineStr">
      <is>
        <t xml:space="preserve">Проведение социально-значимых мероприятий, акций </t>
      </is>
    </nc>
  </rcc>
  <rcc rId="681" sId="1" numFmtId="4">
    <nc r="E633">
      <v>1055</v>
    </nc>
  </rcc>
  <rcc rId="682" sId="1" numFmtId="4">
    <nc r="F633">
      <v>1055</v>
    </nc>
  </rcc>
  <rcc rId="683" sId="1" numFmtId="4">
    <nc r="G633">
      <v>1055</v>
    </nc>
  </rcc>
  <rcc rId="684" sId="1" numFmtId="4">
    <nc r="E628">
      <v>62.4</v>
    </nc>
  </rcc>
  <rcc rId="685" sId="1" numFmtId="4">
    <nc r="F628">
      <v>62.4</v>
    </nc>
  </rcc>
  <rcc rId="686" sId="1" numFmtId="4">
    <nc r="G628">
      <v>62.4</v>
    </nc>
  </rcc>
  <rcc rId="687" sId="1" numFmtId="4">
    <nc r="E627">
      <v>1642.8</v>
    </nc>
  </rcc>
  <rcc rId="688" sId="1" numFmtId="4">
    <nc r="F627">
      <v>1642.8</v>
    </nc>
  </rcc>
  <rcc rId="689" sId="1" numFmtId="4">
    <nc r="G627">
      <v>1642.8</v>
    </nc>
  </rcc>
  <rcv guid="{C00F4281-C9E4-48D3-A8BD-550DC8C775F0}" action="delete"/>
  <rdn rId="0" localSheetId="1" customView="1" name="Z_C00F4281_C9E4_48D3_A8BD_550DC8C775F0_.wvu.FilterData" hidden="1" oldHidden="1">
    <formula>'Приложение 5'!$A$3:$C$710</formula>
    <oldFormula>'Приложение 5'!$A$3:$C$710</oldFormula>
  </rdn>
  <rcv guid="{C00F4281-C9E4-48D3-A8BD-550DC8C775F0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4" sId="1" numFmtId="4">
    <nc r="E669">
      <v>1033.2</v>
    </nc>
  </rcc>
  <rcc rId="765" sId="1" numFmtId="4">
    <nc r="F669">
      <v>861</v>
    </nc>
  </rcc>
  <rcc rId="766" sId="1" numFmtId="4">
    <nc r="G669">
      <v>281.2</v>
    </nc>
  </rcc>
  <rrc rId="767" sId="1" ref="A677:XFD677" action="deleteRow">
    <undo index="3" exp="ref" v="1" dr="G677" r="G672" sId="1"/>
    <undo index="3" exp="ref" v="1" dr="F677" r="F672" sId="1"/>
    <undo index="3" exp="ref" v="1" dr="E677" r="E672" sId="1"/>
    <rfmt sheetId="1" xfDxf="1" sqref="A677:XFD677" start="0" length="0"/>
    <rcc rId="0" sId="1" dxf="1">
      <nc r="A677" t="inlineStr">
        <is>
          <t>1004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7" t="inlineStr">
        <is>
          <t>08301R0820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77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77" t="inlineStr">
        <is>
          <t>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лицам из их числа по договорам найма специализированных жилых помещений</t>
        </is>
      </nc>
      <ndxf>
        <font>
          <sz val="10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7">
        <f>E678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77">
        <f>F678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77">
        <f>G678</f>
      </nc>
      <n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68" sId="1" ref="A677:XFD677" action="deleteRow">
    <rfmt sheetId="1" xfDxf="1" sqref="A677:XFD677" start="0" length="0"/>
    <rcc rId="0" sId="1" dxf="1">
      <nc r="A677" t="inlineStr">
        <is>
          <t>1004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7" t="inlineStr">
        <is>
          <t>08301R0820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7">
        <v>400</v>
      </nc>
      <n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7" t="inlineStr">
        <is>
          <t>Капитальные вложения в объекты государственной (муниципальной) собственности</t>
        </is>
      </nc>
      <ndxf>
        <font>
          <sz val="10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7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77" start="0" length="0">
      <dxf>
        <font>
          <sz val="10"/>
          <color theme="1"/>
          <name val="Times New Roman"/>
          <scheme val="none"/>
        </font>
        <numFmt numFmtId="165" formatCode="#,##0.0"/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69" sId="1">
    <oc r="E672">
      <f>E673+E675+#REF!</f>
    </oc>
    <nc r="E672">
      <f>E673+E675</f>
    </nc>
  </rcc>
  <rcc rId="770" sId="1">
    <oc r="F672">
      <f>F673+F675+#REF!</f>
    </oc>
    <nc r="F672">
      <f>F673+F675</f>
    </nc>
  </rcc>
  <rcc rId="771" sId="1">
    <oc r="G672">
      <f>G673+G675+#REF!</f>
    </oc>
    <nc r="G672">
      <f>G673+G675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9" sId="1" ref="A644:XFD644" action="deleteRow">
    <undo index="0" exp="ref" v="1" dr="G642" r="G641" sId="1"/>
    <undo index="0" exp="ref" v="1" dr="F642" r="F641" sId="1"/>
    <undo index="0" exp="ref" v="1" dr="E642" r="E641" sId="1"/>
    <rfmt sheetId="1" xfDxf="1" sqref="A644:XFD644" start="0" length="0"/>
    <rcc rId="0" sId="1" dxf="1">
      <nc r="A644" t="inlineStr">
        <is>
          <t>1003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5" tint="0.79998168889431442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0400000000</t>
        </is>
      </nc>
      <ndxf>
        <font>
          <sz val="10"/>
          <color theme="1"/>
          <name val="Times New Roman"/>
          <scheme val="none"/>
        </font>
        <numFmt numFmtId="30" formatCode="@"/>
        <fill>
          <patternFill patternType="solid">
            <bgColor theme="5" tint="0.79998168889431442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44" start="0" length="0">
      <dxf>
        <font>
          <sz val="10"/>
          <color theme="1"/>
          <name val="Times New Roman"/>
          <scheme val="none"/>
        </font>
        <fill>
          <patternFill patternType="solid">
            <bgColor theme="5" tint="0.79998168889431442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44" t="inlineStr">
        <is>
          <t>Муниципальная программа Старицкого муниципального округа Тверской области "Молодежь Старицкого муниципального округа" на 2023-2027 годы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5" tint="0.79998168889431442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>
        <f>E645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5" tint="0.79998168889431442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>
        <f>F645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5" tint="0.79998168889431442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44">
        <f>G645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5" tint="0.79998168889431442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644:XFD644" action="deleteRow">
    <rfmt sheetId="1" xfDxf="1" sqref="A644:XFD644" start="0" length="0"/>
    <rcc rId="0" sId="1" dxf="1">
      <nc r="A644" t="inlineStr">
        <is>
          <t>1003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0430000000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44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44" t="inlineStr">
        <is>
          <t>Подпрограмма "Улучшение жилищных условий молодых семей Старицкого муниципального округа"</t>
        </is>
      </nc>
      <ndxf>
        <font>
          <sz val="10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>
        <f>E645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>
        <f>F645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44">
        <f>G645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644:XFD644" action="deleteRow">
    <rfmt sheetId="1" xfDxf="1" sqref="A644:XFD644" start="0" length="0"/>
    <rcc rId="0" sId="1" dxf="1">
      <nc r="A644" t="inlineStr">
        <is>
          <t>1003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0430100000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44" start="0" length="0">
      <dxf>
        <font>
          <sz val="10"/>
          <color theme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44" t="inlineStr">
        <is>
          <t>Задача "Содействие в решении жилищных проблем молодых семей"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>
        <f>E645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>
        <f>F645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44">
        <f>G645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644:XFD644" action="deleteRow">
    <rfmt sheetId="1" xfDxf="1" sqref="A644:XFD644" start="0" length="0"/>
    <rcc rId="0" sId="1" dxf="1">
      <nc r="A644" t="inlineStr">
        <is>
          <t>1003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043012004Б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44" start="0" length="0">
      <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44" t="inlineStr">
        <is>
          <t>Обеспечение мероприятий по решению жилищных проблем молодых семей и молодых специалистов, проживающих в сельской местности на территории Старицкого муниципального округа</t>
        </is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>
        <f>E645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>
        <f>F645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44">
        <f>G645</f>
      </nc>
      <n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644:XFD644" action="deleteRow">
    <rfmt sheetId="1" xfDxf="1" sqref="A644:XFD644" start="0" length="0"/>
    <rcc rId="0" sId="1" dxf="1">
      <nc r="A644" t="inlineStr">
        <is>
          <t>1003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043012004Б</t>
        </is>
      </nc>
      <ndxf>
        <font>
          <sz val="10"/>
          <color theme="1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>
        <v>300</v>
      </nc>
      <ndxf>
        <font>
          <sz val="10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Социальное обеспечение и иные выплаты населению</t>
        </is>
      </nc>
      <ndxf>
        <font>
          <sz val="10"/>
          <color theme="1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44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4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4" start="0" length="0">
      <dxf>
        <font>
          <sz val="10"/>
          <color theme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E643">
      <f>#REF!+E644</f>
    </oc>
    <nc r="E643">
      <f>E644</f>
    </nc>
  </rcc>
  <rcc rId="875" sId="1">
    <oc r="F643">
      <f>#REF!+F644</f>
    </oc>
    <nc r="F643">
      <f>F644</f>
    </nc>
  </rcc>
  <rcc rId="876" sId="1">
    <oc r="G643">
      <f>#REF!+G644</f>
    </oc>
    <nc r="G643">
      <f>G644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0F4281-C9E4-48D3-A8BD-550DC8C775F0}" action="delete"/>
  <rdn rId="0" localSheetId="1" customView="1" name="Z_C00F4281_C9E4_48D3_A8BD_550DC8C775F0_.wvu.FilterData" hidden="1" oldHidden="1">
    <formula>'Приложение 5'!$A$3:$C$707</formula>
    <oldFormula>'Приложение 5'!$A$3:$C$707</oldFormula>
  </rdn>
  <rcv guid="{C00F4281-C9E4-48D3-A8BD-550DC8C775F0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8F89C98-0CFA-4074-8EF0-21DCB6AEE528}" action="delete"/>
  <rdn rId="0" localSheetId="1" customView="1" name="Z_B8F89C98_0CFA_4074_8EF0_21DCB6AEE528_.wvu.FilterData" hidden="1" oldHidden="1">
    <formula>'Приложение 5'!$A$3:$C$696</formula>
    <oldFormula>'Приложение 5'!$A$3:$C$696</oldFormula>
  </rdn>
  <rcv guid="{B8F89C98-0CFA-4074-8EF0-21DCB6AEE528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C2184F-1711-4BE7-BC9D-AA743B2F2A79}" action="delete"/>
  <rdn rId="0" localSheetId="1" customView="1" name="Z_E0C2184F_1711_4BE7_BC9D_AA743B2F2A79_.wvu.FilterData" hidden="1" oldHidden="1">
    <formula>'Приложение 5'!$A$6:$G$6</formula>
  </rdn>
  <rcv guid="{E0C2184F-1711-4BE7-BC9D-AA743B2F2A79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3" sId="1" odxf="1" dxf="1">
    <oc r="D461" t="inlineStr">
      <is>
        <t>Капитальный ремонт фасада здпния МБУ ДО "Спортивнпя школа" в г. Старица Тверской области в осях 1-3</t>
      </is>
    </oc>
    <nc r="D461" t="inlineStr">
      <is>
        <t xml:space="preserve"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  МБУДО "Спортивная школа" в г.Старица Тверской области в осях 1-3) </t>
      </is>
    </nc>
    <odxf>
      <fill>
        <patternFill patternType="none">
          <bgColor indexed="65"/>
        </patternFill>
      </fill>
      <alignment vertical="top" readingOrder="0"/>
    </odxf>
    <ndxf>
      <fill>
        <patternFill patternType="solid">
          <bgColor theme="0"/>
        </patternFill>
      </fill>
      <alignment vertical="center" readingOrder="0"/>
    </ndxf>
  </rcc>
  <rcc rId="1264" sId="1" odxf="1" dxf="1">
    <oc r="D463" t="inlineStr">
      <is>
        <t>Капитальный ремонт фасада здпния МБУ ДО "Спортивнпя школа" в г. Старица Тверской области в осях 3-1</t>
      </is>
    </oc>
    <nc r="D463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  МБУДО "Спортивная школа" в г.Старица Тверской области в осях 3-1)</t>
      </is>
    </nc>
    <o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sz val="10"/>
        <color auto="1"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c rId="1265" sId="1" odxf="1" dxf="1">
    <oc r="D465" t="inlineStr">
      <is>
        <t>Капитальный ремонт фасада здпния МБУ ДО "Спортивнпя школа" в г. Старица Тверской области в осях А-Б</t>
      </is>
    </oc>
    <nc r="D465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МБУДО "Спортивная школа" в г.Старица Тверской области в осях А-Б)</t>
      </is>
    </nc>
    <o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sz val="10"/>
        <color auto="1"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c rId="1266" sId="1" odxf="1" dxf="1">
    <oc r="D467" t="inlineStr">
      <is>
        <t>Капитальный ремонт фасада здпния МБУ ДО "Спортивнпя школа" в г. Старица Тверской области в осях Б-А</t>
      </is>
    </oc>
    <nc r="D467" t="inlineStr">
      <is>
        <t>Расходы на реализацию программ по поддержке местных инициатив за счет средств местного бюджета, поступлений от юридических лиц и вкладов граждан (Капитальный ремонт фасада здания МБУДО "Спортивная школа" в г.Старица Тверской области в осях Б-А)</t>
      </is>
    </nc>
    <o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sz val="10"/>
        <color auto="1"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v guid="{B8F89C98-0CFA-4074-8EF0-21DCB6AEE528}" action="delete"/>
  <rdn rId="0" localSheetId="1" customView="1" name="Z_B8F89C98_0CFA_4074_8EF0_21DCB6AEE528_.wvu.FilterData" hidden="1" oldHidden="1">
    <formula>'Приложение 5'!$A$6:$G$6</formula>
    <oldFormula>'Приложение 5'!$A$3:$C$696</oldFormula>
  </rdn>
  <rcv guid="{B8F89C98-0CFA-4074-8EF0-21DCB6AEE528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35:G135">
    <dxf>
      <fill>
        <patternFill patternType="solid">
          <bgColor theme="5" tint="0.79998168889431442"/>
        </patternFill>
      </fill>
    </dxf>
  </rfmt>
  <rcc rId="1268" sId="1" numFmtId="4">
    <nc r="F403">
      <v>0</v>
    </nc>
  </rcc>
  <rcc rId="1269" sId="1" numFmtId="4">
    <nc r="G403">
      <v>0</v>
    </nc>
  </rcc>
  <rcv guid="{E0C2184F-1711-4BE7-BC9D-AA743B2F2A79}" action="delete"/>
  <rdn rId="0" localSheetId="1" customView="1" name="Z_E0C2184F_1711_4BE7_BC9D_AA743B2F2A79_.wvu.FilterData" hidden="1" oldHidden="1">
    <formula>'Приложение 5'!$A$6:$G$696</formula>
    <oldFormula>'Приложение 5'!$A$6:$G$6</oldFormula>
  </rdn>
  <rcv guid="{E0C2184F-1711-4BE7-BC9D-AA743B2F2A79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8F89C98-0CFA-4074-8EF0-21DCB6AEE528}" action="delete"/>
  <rdn rId="0" localSheetId="1" customView="1" name="Z_B8F89C98_0CFA_4074_8EF0_21DCB6AEE528_.wvu.FilterData" hidden="1" oldHidden="1">
    <formula>'Приложение 5'!$A$3:$C$696</formula>
    <oldFormula>'Приложение 5'!$A$6:$G$6</oldFormula>
  </rdn>
  <rcv guid="{B8F89C98-0CFA-4074-8EF0-21DCB6AEE52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1611EA2A-6806-4C4B-9D65-EEA87233E332}" name="Пользователь Windows" id="-772072566" dateTime="2023-11-14T09:20:32"/>
  <userInfo guid="{F7CD7463-807B-42CF-8975-9CC4AE838852}" name="Пользователь Windows" id="-772042928" dateTime="2023-11-14T09:28:26"/>
  <userInfo guid="{C36F0EF5-46EE-4CFC-85D5-08E4ED1536EE}" name="Пользователь Windows" id="-772069972" dateTime="2023-11-14T09:38:42"/>
  <userInfo guid="{26F7AEB1-21C7-4ACC-9BA1-5D62B3E9D40F}" name="Пользователь Windows" id="-772045954" dateTime="2023-11-16T14:10:2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6"/>
  <sheetViews>
    <sheetView tabSelected="1" topLeftCell="A379" zoomScaleNormal="100" workbookViewId="0">
      <selection activeCell="D653" sqref="D653"/>
    </sheetView>
  </sheetViews>
  <sheetFormatPr defaultRowHeight="15" x14ac:dyDescent="0.25"/>
  <cols>
    <col min="1" max="1" width="6.140625" customWidth="1"/>
    <col min="2" max="2" width="11.42578125" customWidth="1"/>
    <col min="3" max="3" width="4.42578125" customWidth="1"/>
    <col min="4" max="4" width="56" customWidth="1"/>
    <col min="5" max="5" width="11.85546875" style="4" customWidth="1"/>
    <col min="6" max="6" width="12.7109375" customWidth="1"/>
    <col min="7" max="7" width="10.42578125" customWidth="1"/>
  </cols>
  <sheetData>
    <row r="1" spans="1:7" ht="66" customHeight="1" x14ac:dyDescent="0.25">
      <c r="D1" s="88" t="s">
        <v>552</v>
      </c>
      <c r="E1" s="88"/>
      <c r="F1" s="89"/>
      <c r="G1" s="89"/>
    </row>
    <row r="2" spans="1:7" ht="55.5" customHeight="1" x14ac:dyDescent="0.25">
      <c r="A2" s="94" t="s">
        <v>553</v>
      </c>
      <c r="B2" s="94"/>
      <c r="C2" s="94"/>
      <c r="D2" s="94"/>
      <c r="E2" s="94"/>
      <c r="F2" s="95"/>
      <c r="G2" s="95"/>
    </row>
    <row r="3" spans="1:7" ht="13.5" customHeight="1" x14ac:dyDescent="0.25">
      <c r="A3" s="101" t="s">
        <v>0</v>
      </c>
      <c r="B3" s="101" t="s">
        <v>1</v>
      </c>
      <c r="C3" s="101" t="s">
        <v>2</v>
      </c>
      <c r="D3" s="98" t="s">
        <v>3</v>
      </c>
      <c r="E3" s="96" t="s">
        <v>194</v>
      </c>
      <c r="F3" s="97"/>
      <c r="G3" s="97"/>
    </row>
    <row r="4" spans="1:7" ht="16.5" customHeight="1" x14ac:dyDescent="0.25">
      <c r="A4" s="102"/>
      <c r="B4" s="102"/>
      <c r="C4" s="102"/>
      <c r="D4" s="99"/>
      <c r="E4" s="92" t="s">
        <v>262</v>
      </c>
      <c r="F4" s="90" t="s">
        <v>186</v>
      </c>
      <c r="G4" s="91"/>
    </row>
    <row r="5" spans="1:7" ht="15" customHeight="1" x14ac:dyDescent="0.25">
      <c r="A5" s="102"/>
      <c r="B5" s="102"/>
      <c r="C5" s="102"/>
      <c r="D5" s="100"/>
      <c r="E5" s="93"/>
      <c r="F5" s="39" t="s">
        <v>277</v>
      </c>
      <c r="G5" s="39" t="s">
        <v>554</v>
      </c>
    </row>
    <row r="6" spans="1:7" x14ac:dyDescent="0.2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</row>
    <row r="7" spans="1:7" ht="20.25" customHeight="1" x14ac:dyDescent="0.25">
      <c r="A7" s="5"/>
      <c r="B7" s="6"/>
      <c r="C7" s="5"/>
      <c r="D7" s="70" t="s">
        <v>4</v>
      </c>
      <c r="E7" s="71">
        <f>E8+E109+E133+E186+E321+E543+E627+E665+E688+E101</f>
        <v>1139883</v>
      </c>
      <c r="F7" s="71">
        <f>F8+F109+F133+F186+F321+F543+F627+F665+F688+F101</f>
        <v>869216</v>
      </c>
      <c r="G7" s="71">
        <f>G8+G109+G133+G186+G321+G543+G627+G665+G688+G101</f>
        <v>876994.4</v>
      </c>
    </row>
    <row r="8" spans="1:7" x14ac:dyDescent="0.25">
      <c r="A8" s="18" t="s">
        <v>5</v>
      </c>
      <c r="B8" s="18"/>
      <c r="C8" s="61"/>
      <c r="D8" s="62" t="s">
        <v>7</v>
      </c>
      <c r="E8" s="63">
        <f>E9+E15+E20+E34+E46+E51+E28</f>
        <v>117419.2</v>
      </c>
      <c r="F8" s="63">
        <f>F9+F15+F20+F34+F46+F51+F28</f>
        <v>111825.5</v>
      </c>
      <c r="G8" s="63">
        <f>G9+G15+G20+G34+G46+G51+G28</f>
        <v>112004.40000000002</v>
      </c>
    </row>
    <row r="9" spans="1:7" ht="30.75" customHeight="1" x14ac:dyDescent="0.25">
      <c r="A9" s="8" t="s">
        <v>218</v>
      </c>
      <c r="B9" s="8"/>
      <c r="C9" s="7"/>
      <c r="D9" s="9" t="s">
        <v>447</v>
      </c>
      <c r="E9" s="41">
        <f>E10</f>
        <v>3948.7</v>
      </c>
      <c r="F9" s="41">
        <f t="shared" ref="F9:G9" si="0">F10</f>
        <v>3948.7</v>
      </c>
      <c r="G9" s="41">
        <f t="shared" si="0"/>
        <v>3948.7</v>
      </c>
    </row>
    <row r="10" spans="1:7" ht="39" customHeight="1" x14ac:dyDescent="0.25">
      <c r="A10" s="53" t="s">
        <v>218</v>
      </c>
      <c r="B10" s="53" t="s">
        <v>76</v>
      </c>
      <c r="C10" s="52"/>
      <c r="D10" s="54" t="s">
        <v>278</v>
      </c>
      <c r="E10" s="55">
        <f>E11</f>
        <v>3948.7</v>
      </c>
      <c r="F10" s="55">
        <f t="shared" ref="F10:G10" si="1">F11</f>
        <v>3948.7</v>
      </c>
      <c r="G10" s="55">
        <f t="shared" si="1"/>
        <v>3948.7</v>
      </c>
    </row>
    <row r="11" spans="1:7" x14ac:dyDescent="0.25">
      <c r="A11" s="8" t="s">
        <v>218</v>
      </c>
      <c r="B11" s="8" t="s">
        <v>78</v>
      </c>
      <c r="C11" s="7"/>
      <c r="D11" s="9" t="s">
        <v>26</v>
      </c>
      <c r="E11" s="41">
        <f>E12</f>
        <v>3948.7</v>
      </c>
      <c r="F11" s="41">
        <f t="shared" ref="F11:G11" si="2">F12</f>
        <v>3948.7</v>
      </c>
      <c r="G11" s="41">
        <f t="shared" si="2"/>
        <v>3948.7</v>
      </c>
    </row>
    <row r="12" spans="1:7" ht="25.5" x14ac:dyDescent="0.25">
      <c r="A12" s="8" t="s">
        <v>218</v>
      </c>
      <c r="B12" s="8" t="s">
        <v>180</v>
      </c>
      <c r="C12" s="7"/>
      <c r="D12" s="9" t="s">
        <v>207</v>
      </c>
      <c r="E12" s="41">
        <f>E13</f>
        <v>3948.7</v>
      </c>
      <c r="F12" s="41">
        <f t="shared" ref="F12:G12" si="3">F13</f>
        <v>3948.7</v>
      </c>
      <c r="G12" s="41">
        <f t="shared" si="3"/>
        <v>3948.7</v>
      </c>
    </row>
    <row r="13" spans="1:7" x14ac:dyDescent="0.25">
      <c r="A13" s="8" t="s">
        <v>218</v>
      </c>
      <c r="B13" s="8" t="s">
        <v>219</v>
      </c>
      <c r="C13" s="7"/>
      <c r="D13" s="9" t="s">
        <v>220</v>
      </c>
      <c r="E13" s="41">
        <f>E14</f>
        <v>3948.7</v>
      </c>
      <c r="F13" s="41">
        <f t="shared" ref="F13:G13" si="4">F14</f>
        <v>3948.7</v>
      </c>
      <c r="G13" s="41">
        <f t="shared" si="4"/>
        <v>3948.7</v>
      </c>
    </row>
    <row r="14" spans="1:7" ht="54" customHeight="1" x14ac:dyDescent="0.25">
      <c r="A14" s="8" t="s">
        <v>218</v>
      </c>
      <c r="B14" s="8" t="s">
        <v>219</v>
      </c>
      <c r="C14" s="7">
        <v>100</v>
      </c>
      <c r="D14" s="9" t="s">
        <v>25</v>
      </c>
      <c r="E14" s="41">
        <v>3948.7</v>
      </c>
      <c r="F14" s="41">
        <v>3948.7</v>
      </c>
      <c r="G14" s="41">
        <v>3948.7</v>
      </c>
    </row>
    <row r="15" spans="1:7" ht="40.5" customHeight="1" x14ac:dyDescent="0.25">
      <c r="A15" s="8" t="s">
        <v>34</v>
      </c>
      <c r="B15" s="8"/>
      <c r="C15" s="7"/>
      <c r="D15" s="20" t="s">
        <v>551</v>
      </c>
      <c r="E15" s="41">
        <f>E17</f>
        <v>34</v>
      </c>
      <c r="F15" s="41">
        <f t="shared" ref="F15:G15" si="5">F17</f>
        <v>34</v>
      </c>
      <c r="G15" s="41">
        <f t="shared" si="5"/>
        <v>34</v>
      </c>
    </row>
    <row r="16" spans="1:7" ht="32.25" customHeight="1" x14ac:dyDescent="0.25">
      <c r="A16" s="53" t="s">
        <v>34</v>
      </c>
      <c r="B16" s="53" t="s">
        <v>80</v>
      </c>
      <c r="C16" s="52"/>
      <c r="D16" s="56" t="s">
        <v>281</v>
      </c>
      <c r="E16" s="55">
        <f>E17</f>
        <v>34</v>
      </c>
      <c r="F16" s="55">
        <f t="shared" ref="F16:G16" si="6">F17</f>
        <v>34</v>
      </c>
      <c r="G16" s="55">
        <f t="shared" si="6"/>
        <v>34</v>
      </c>
    </row>
    <row r="17" spans="1:7" ht="30.75" customHeight="1" x14ac:dyDescent="0.25">
      <c r="A17" s="11" t="s">
        <v>34</v>
      </c>
      <c r="B17" s="11" t="s">
        <v>189</v>
      </c>
      <c r="C17" s="10"/>
      <c r="D17" s="13" t="s">
        <v>365</v>
      </c>
      <c r="E17" s="42">
        <f t="shared" ref="E17:G18" si="7">E18</f>
        <v>34</v>
      </c>
      <c r="F17" s="42">
        <f t="shared" si="7"/>
        <v>34</v>
      </c>
      <c r="G17" s="42">
        <f t="shared" si="7"/>
        <v>34</v>
      </c>
    </row>
    <row r="18" spans="1:7" ht="27.75" customHeight="1" x14ac:dyDescent="0.25">
      <c r="A18" s="11" t="s">
        <v>34</v>
      </c>
      <c r="B18" s="11" t="s">
        <v>108</v>
      </c>
      <c r="C18" s="10"/>
      <c r="D18" s="20" t="s">
        <v>366</v>
      </c>
      <c r="E18" s="42">
        <f t="shared" si="7"/>
        <v>34</v>
      </c>
      <c r="F18" s="42">
        <f t="shared" si="7"/>
        <v>34</v>
      </c>
      <c r="G18" s="42">
        <f t="shared" si="7"/>
        <v>34</v>
      </c>
    </row>
    <row r="19" spans="1:7" ht="27.75" customHeight="1" x14ac:dyDescent="0.25">
      <c r="A19" s="11" t="s">
        <v>34</v>
      </c>
      <c r="B19" s="11" t="s">
        <v>108</v>
      </c>
      <c r="C19" s="10">
        <v>200</v>
      </c>
      <c r="D19" s="12" t="s">
        <v>173</v>
      </c>
      <c r="E19" s="42">
        <v>34</v>
      </c>
      <c r="F19" s="42">
        <v>34</v>
      </c>
      <c r="G19" s="42">
        <v>34</v>
      </c>
    </row>
    <row r="20" spans="1:7" ht="41.25" customHeight="1" x14ac:dyDescent="0.25">
      <c r="A20" s="11" t="s">
        <v>6</v>
      </c>
      <c r="B20" s="11"/>
      <c r="C20" s="10"/>
      <c r="D20" s="12" t="s">
        <v>12</v>
      </c>
      <c r="E20" s="42">
        <f>E21</f>
        <v>45370.9</v>
      </c>
      <c r="F20" s="42">
        <f t="shared" ref="F20:G21" si="8">F21</f>
        <v>45070.9</v>
      </c>
      <c r="G20" s="42">
        <f t="shared" si="8"/>
        <v>45070.9</v>
      </c>
    </row>
    <row r="21" spans="1:7" ht="39" customHeight="1" x14ac:dyDescent="0.25">
      <c r="A21" s="53" t="s">
        <v>6</v>
      </c>
      <c r="B21" s="53" t="s">
        <v>76</v>
      </c>
      <c r="C21" s="52"/>
      <c r="D21" s="54" t="s">
        <v>278</v>
      </c>
      <c r="E21" s="55">
        <f>E22</f>
        <v>45370.9</v>
      </c>
      <c r="F21" s="55">
        <f t="shared" si="8"/>
        <v>45070.9</v>
      </c>
      <c r="G21" s="55">
        <f t="shared" si="8"/>
        <v>45070.9</v>
      </c>
    </row>
    <row r="22" spans="1:7" ht="17.25" customHeight="1" x14ac:dyDescent="0.25">
      <c r="A22" s="8" t="s">
        <v>6</v>
      </c>
      <c r="B22" s="8" t="s">
        <v>78</v>
      </c>
      <c r="C22" s="7"/>
      <c r="D22" s="9" t="s">
        <v>26</v>
      </c>
      <c r="E22" s="41">
        <f>E23</f>
        <v>45370.9</v>
      </c>
      <c r="F22" s="41">
        <f t="shared" ref="F22:G22" si="9">F23</f>
        <v>45070.9</v>
      </c>
      <c r="G22" s="41">
        <f t="shared" si="9"/>
        <v>45070.9</v>
      </c>
    </row>
    <row r="23" spans="1:7" s="2" customFormat="1" ht="29.25" customHeight="1" x14ac:dyDescent="0.25">
      <c r="A23" s="8" t="s">
        <v>6</v>
      </c>
      <c r="B23" s="8" t="s">
        <v>180</v>
      </c>
      <c r="C23" s="7"/>
      <c r="D23" s="20" t="s">
        <v>207</v>
      </c>
      <c r="E23" s="41">
        <f>E24</f>
        <v>45370.9</v>
      </c>
      <c r="F23" s="41">
        <f t="shared" ref="F23:G23" si="10">F24</f>
        <v>45070.9</v>
      </c>
      <c r="G23" s="41">
        <f t="shared" si="10"/>
        <v>45070.9</v>
      </c>
    </row>
    <row r="24" spans="1:7" s="3" customFormat="1" ht="29.25" customHeight="1" x14ac:dyDescent="0.25">
      <c r="A24" s="11" t="s">
        <v>6</v>
      </c>
      <c r="B24" s="11" t="s">
        <v>181</v>
      </c>
      <c r="C24" s="10"/>
      <c r="D24" s="13" t="s">
        <v>279</v>
      </c>
      <c r="E24" s="42">
        <f>E25+E26+E27</f>
        <v>45370.9</v>
      </c>
      <c r="F24" s="42">
        <f>F25+F26+F27</f>
        <v>45070.9</v>
      </c>
      <c r="G24" s="42">
        <f>G25+G26+G27</f>
        <v>45070.9</v>
      </c>
    </row>
    <row r="25" spans="1:7" ht="52.5" customHeight="1" x14ac:dyDescent="0.25">
      <c r="A25" s="11" t="s">
        <v>6</v>
      </c>
      <c r="B25" s="11" t="s">
        <v>181</v>
      </c>
      <c r="C25" s="10">
        <v>100</v>
      </c>
      <c r="D25" s="12" t="s">
        <v>25</v>
      </c>
      <c r="E25" s="42">
        <v>43222.400000000001</v>
      </c>
      <c r="F25" s="42">
        <v>43222.400000000001</v>
      </c>
      <c r="G25" s="42">
        <v>43222.400000000001</v>
      </c>
    </row>
    <row r="26" spans="1:7" ht="25.5" x14ac:dyDescent="0.25">
      <c r="A26" s="11" t="s">
        <v>6</v>
      </c>
      <c r="B26" s="11" t="s">
        <v>181</v>
      </c>
      <c r="C26" s="10">
        <v>200</v>
      </c>
      <c r="D26" s="12" t="s">
        <v>173</v>
      </c>
      <c r="E26" s="42">
        <v>2047.9</v>
      </c>
      <c r="F26" s="42">
        <v>1747.9</v>
      </c>
      <c r="G26" s="42">
        <v>1747.9</v>
      </c>
    </row>
    <row r="27" spans="1:7" x14ac:dyDescent="0.25">
      <c r="A27" s="11" t="s">
        <v>6</v>
      </c>
      <c r="B27" s="11" t="s">
        <v>181</v>
      </c>
      <c r="C27" s="10">
        <v>800</v>
      </c>
      <c r="D27" s="12" t="s">
        <v>38</v>
      </c>
      <c r="E27" s="42">
        <v>100.6</v>
      </c>
      <c r="F27" s="42">
        <v>100.6</v>
      </c>
      <c r="G27" s="42">
        <v>100.6</v>
      </c>
    </row>
    <row r="28" spans="1:7" x14ac:dyDescent="0.25">
      <c r="A28" s="11" t="s">
        <v>483</v>
      </c>
      <c r="B28" s="11"/>
      <c r="C28" s="10"/>
      <c r="D28" s="12" t="s">
        <v>484</v>
      </c>
      <c r="E28" s="42">
        <f>E29</f>
        <v>7.7</v>
      </c>
      <c r="F28" s="42">
        <f t="shared" ref="F28:G28" si="11">F29</f>
        <v>8</v>
      </c>
      <c r="G28" s="42">
        <f t="shared" si="11"/>
        <v>90.6</v>
      </c>
    </row>
    <row r="29" spans="1:7" ht="38.25" x14ac:dyDescent="0.25">
      <c r="A29" s="53" t="s">
        <v>483</v>
      </c>
      <c r="B29" s="76" t="s">
        <v>76</v>
      </c>
      <c r="C29" s="52"/>
      <c r="D29" s="73" t="s">
        <v>390</v>
      </c>
      <c r="E29" s="55">
        <f>E30</f>
        <v>7.7</v>
      </c>
      <c r="F29" s="55">
        <f t="shared" ref="F29:G29" si="12">F30</f>
        <v>8</v>
      </c>
      <c r="G29" s="55">
        <f t="shared" si="12"/>
        <v>90.6</v>
      </c>
    </row>
    <row r="30" spans="1:7" ht="38.25" x14ac:dyDescent="0.25">
      <c r="A30" s="11" t="s">
        <v>483</v>
      </c>
      <c r="B30" s="77" t="s">
        <v>77</v>
      </c>
      <c r="C30" s="10"/>
      <c r="D30" s="74" t="s">
        <v>280</v>
      </c>
      <c r="E30" s="42">
        <f>E31</f>
        <v>7.7</v>
      </c>
      <c r="F30" s="42">
        <f t="shared" ref="F30:G30" si="13">F31</f>
        <v>8</v>
      </c>
      <c r="G30" s="42">
        <f t="shared" si="13"/>
        <v>90.6</v>
      </c>
    </row>
    <row r="31" spans="1:7" ht="41.25" customHeight="1" x14ac:dyDescent="0.25">
      <c r="A31" s="11" t="s">
        <v>483</v>
      </c>
      <c r="B31" s="11" t="s">
        <v>131</v>
      </c>
      <c r="C31" s="10"/>
      <c r="D31" s="75" t="s">
        <v>286</v>
      </c>
      <c r="E31" s="42">
        <f>E32</f>
        <v>7.7</v>
      </c>
      <c r="F31" s="42">
        <f t="shared" ref="F31:G31" si="14">F32</f>
        <v>8</v>
      </c>
      <c r="G31" s="42">
        <f t="shared" si="14"/>
        <v>90.6</v>
      </c>
    </row>
    <row r="32" spans="1:7" ht="38.25" x14ac:dyDescent="0.25">
      <c r="A32" s="11" t="s">
        <v>483</v>
      </c>
      <c r="B32" s="11" t="s">
        <v>486</v>
      </c>
      <c r="C32" s="10"/>
      <c r="D32" s="75" t="s">
        <v>485</v>
      </c>
      <c r="E32" s="42">
        <f>E33</f>
        <v>7.7</v>
      </c>
      <c r="F32" s="42">
        <f t="shared" ref="F32:G32" si="15">F33</f>
        <v>8</v>
      </c>
      <c r="G32" s="42">
        <f t="shared" si="15"/>
        <v>90.6</v>
      </c>
    </row>
    <row r="33" spans="1:7" ht="25.5" x14ac:dyDescent="0.25">
      <c r="A33" s="11" t="s">
        <v>483</v>
      </c>
      <c r="B33" s="11" t="s">
        <v>486</v>
      </c>
      <c r="C33" s="10">
        <v>200</v>
      </c>
      <c r="D33" s="12" t="s">
        <v>173</v>
      </c>
      <c r="E33" s="42">
        <v>7.7</v>
      </c>
      <c r="F33" s="42">
        <v>8</v>
      </c>
      <c r="G33" s="42">
        <v>90.6</v>
      </c>
    </row>
    <row r="34" spans="1:7" ht="25.5" x14ac:dyDescent="0.25">
      <c r="A34" s="11" t="s">
        <v>35</v>
      </c>
      <c r="B34" s="11"/>
      <c r="C34" s="10"/>
      <c r="D34" s="12" t="s">
        <v>70</v>
      </c>
      <c r="E34" s="42">
        <f>E35+E41</f>
        <v>18058.5</v>
      </c>
      <c r="F34" s="42">
        <f t="shared" ref="F34:G34" si="16">F35+F41</f>
        <v>18058.5</v>
      </c>
      <c r="G34" s="42">
        <f t="shared" si="16"/>
        <v>18058.5</v>
      </c>
    </row>
    <row r="35" spans="1:7" ht="38.25" x14ac:dyDescent="0.25">
      <c r="A35" s="53" t="s">
        <v>35</v>
      </c>
      <c r="B35" s="53" t="s">
        <v>76</v>
      </c>
      <c r="C35" s="52"/>
      <c r="D35" s="54" t="s">
        <v>390</v>
      </c>
      <c r="E35" s="55">
        <f t="shared" ref="E35:G37" si="17">E36</f>
        <v>15910.699999999999</v>
      </c>
      <c r="F35" s="55">
        <f t="shared" si="17"/>
        <v>15910.699999999999</v>
      </c>
      <c r="G35" s="55">
        <f t="shared" si="17"/>
        <v>15910.699999999999</v>
      </c>
    </row>
    <row r="36" spans="1:7" x14ac:dyDescent="0.25">
      <c r="A36" s="8" t="s">
        <v>35</v>
      </c>
      <c r="B36" s="8" t="s">
        <v>78</v>
      </c>
      <c r="C36" s="7"/>
      <c r="D36" s="9" t="s">
        <v>26</v>
      </c>
      <c r="E36" s="41">
        <f t="shared" si="17"/>
        <v>15910.699999999999</v>
      </c>
      <c r="F36" s="41">
        <f t="shared" si="17"/>
        <v>15910.699999999999</v>
      </c>
      <c r="G36" s="41">
        <f t="shared" si="17"/>
        <v>15910.699999999999</v>
      </c>
    </row>
    <row r="37" spans="1:7" ht="25.5" x14ac:dyDescent="0.25">
      <c r="A37" s="8" t="s">
        <v>35</v>
      </c>
      <c r="B37" s="8" t="s">
        <v>180</v>
      </c>
      <c r="C37" s="7"/>
      <c r="D37" s="30" t="s">
        <v>207</v>
      </c>
      <c r="E37" s="41">
        <f t="shared" si="17"/>
        <v>15910.699999999999</v>
      </c>
      <c r="F37" s="41">
        <f t="shared" si="17"/>
        <v>15910.699999999999</v>
      </c>
      <c r="G37" s="41">
        <f t="shared" si="17"/>
        <v>15910.699999999999</v>
      </c>
    </row>
    <row r="38" spans="1:7" ht="37.5" customHeight="1" x14ac:dyDescent="0.25">
      <c r="A38" s="11" t="s">
        <v>35</v>
      </c>
      <c r="B38" s="11" t="s">
        <v>181</v>
      </c>
      <c r="C38" s="10"/>
      <c r="D38" s="20" t="s">
        <v>279</v>
      </c>
      <c r="E38" s="42">
        <f>E39+E40</f>
        <v>15910.699999999999</v>
      </c>
      <c r="F38" s="42">
        <f t="shared" ref="F38:G38" si="18">F39+F40</f>
        <v>15910.699999999999</v>
      </c>
      <c r="G38" s="42">
        <f t="shared" si="18"/>
        <v>15910.699999999999</v>
      </c>
    </row>
    <row r="39" spans="1:7" ht="52.5" customHeight="1" x14ac:dyDescent="0.25">
      <c r="A39" s="11" t="s">
        <v>35</v>
      </c>
      <c r="B39" s="11" t="s">
        <v>181</v>
      </c>
      <c r="C39" s="10">
        <v>100</v>
      </c>
      <c r="D39" s="12" t="s">
        <v>166</v>
      </c>
      <c r="E39" s="42">
        <v>14959.4</v>
      </c>
      <c r="F39" s="42">
        <v>14959.4</v>
      </c>
      <c r="G39" s="42">
        <v>14959.4</v>
      </c>
    </row>
    <row r="40" spans="1:7" ht="25.5" x14ac:dyDescent="0.25">
      <c r="A40" s="11" t="s">
        <v>35</v>
      </c>
      <c r="B40" s="11" t="s">
        <v>181</v>
      </c>
      <c r="C40" s="10">
        <v>200</v>
      </c>
      <c r="D40" s="12" t="s">
        <v>173</v>
      </c>
      <c r="E40" s="42">
        <v>951.3</v>
      </c>
      <c r="F40" s="42">
        <v>951.3</v>
      </c>
      <c r="G40" s="42">
        <v>951.3</v>
      </c>
    </row>
    <row r="41" spans="1:7" ht="30" customHeight="1" x14ac:dyDescent="0.25">
      <c r="A41" s="53" t="s">
        <v>35</v>
      </c>
      <c r="B41" s="53" t="s">
        <v>80</v>
      </c>
      <c r="C41" s="52"/>
      <c r="D41" s="56" t="s">
        <v>281</v>
      </c>
      <c r="E41" s="55">
        <f>E42</f>
        <v>2147.7999999999997</v>
      </c>
      <c r="F41" s="55">
        <f>F42</f>
        <v>2147.7999999999997</v>
      </c>
      <c r="G41" s="55">
        <f>G42</f>
        <v>2147.7999999999997</v>
      </c>
    </row>
    <row r="42" spans="1:7" ht="28.5" customHeight="1" x14ac:dyDescent="0.25">
      <c r="A42" s="11" t="s">
        <v>35</v>
      </c>
      <c r="B42" s="11" t="s">
        <v>189</v>
      </c>
      <c r="C42" s="10"/>
      <c r="D42" s="13" t="s">
        <v>365</v>
      </c>
      <c r="E42" s="42">
        <f>E43</f>
        <v>2147.7999999999997</v>
      </c>
      <c r="F42" s="42">
        <f t="shared" ref="F42:G42" si="19">F43</f>
        <v>2147.7999999999997</v>
      </c>
      <c r="G42" s="42">
        <f t="shared" si="19"/>
        <v>2147.7999999999997</v>
      </c>
    </row>
    <row r="43" spans="1:7" ht="25.5" x14ac:dyDescent="0.25">
      <c r="A43" s="11" t="s">
        <v>35</v>
      </c>
      <c r="B43" s="11" t="s">
        <v>109</v>
      </c>
      <c r="C43" s="10"/>
      <c r="D43" s="12" t="s">
        <v>367</v>
      </c>
      <c r="E43" s="42">
        <f>E44+E45</f>
        <v>2147.7999999999997</v>
      </c>
      <c r="F43" s="42">
        <f t="shared" ref="F43:G43" si="20">F44+F45</f>
        <v>2147.7999999999997</v>
      </c>
      <c r="G43" s="42">
        <f t="shared" si="20"/>
        <v>2147.7999999999997</v>
      </c>
    </row>
    <row r="44" spans="1:7" ht="51" customHeight="1" x14ac:dyDescent="0.25">
      <c r="A44" s="11" t="s">
        <v>35</v>
      </c>
      <c r="B44" s="11" t="s">
        <v>109</v>
      </c>
      <c r="C44" s="10">
        <v>100</v>
      </c>
      <c r="D44" s="12" t="s">
        <v>25</v>
      </c>
      <c r="E44" s="42">
        <v>2144.6</v>
      </c>
      <c r="F44" s="42">
        <v>2144.6</v>
      </c>
      <c r="G44" s="42">
        <v>2144.6</v>
      </c>
    </row>
    <row r="45" spans="1:7" ht="25.5" x14ac:dyDescent="0.25">
      <c r="A45" s="11" t="s">
        <v>35</v>
      </c>
      <c r="B45" s="11" t="s">
        <v>109</v>
      </c>
      <c r="C45" s="10">
        <v>200</v>
      </c>
      <c r="D45" s="12" t="s">
        <v>173</v>
      </c>
      <c r="E45" s="42">
        <v>3.2</v>
      </c>
      <c r="F45" s="42">
        <v>3.2</v>
      </c>
      <c r="G45" s="42">
        <v>3.2</v>
      </c>
    </row>
    <row r="46" spans="1:7" x14ac:dyDescent="0.25">
      <c r="A46" s="8" t="s">
        <v>36</v>
      </c>
      <c r="B46" s="11"/>
      <c r="C46" s="7"/>
      <c r="D46" s="9" t="s">
        <v>37</v>
      </c>
      <c r="E46" s="41">
        <f>E47</f>
        <v>250</v>
      </c>
      <c r="F46" s="41">
        <f t="shared" ref="F46:G46" si="21">F47</f>
        <v>250</v>
      </c>
      <c r="G46" s="41">
        <f t="shared" si="21"/>
        <v>250</v>
      </c>
    </row>
    <row r="47" spans="1:7" ht="30" customHeight="1" x14ac:dyDescent="0.25">
      <c r="A47" s="53" t="s">
        <v>36</v>
      </c>
      <c r="B47" s="53" t="s">
        <v>80</v>
      </c>
      <c r="C47" s="52"/>
      <c r="D47" s="54" t="s">
        <v>281</v>
      </c>
      <c r="E47" s="55">
        <f>E50</f>
        <v>250</v>
      </c>
      <c r="F47" s="55">
        <f t="shared" ref="F47:G47" si="22">F50</f>
        <v>250</v>
      </c>
      <c r="G47" s="55">
        <f t="shared" si="22"/>
        <v>250</v>
      </c>
    </row>
    <row r="48" spans="1:7" ht="17.25" customHeight="1" x14ac:dyDescent="0.25">
      <c r="A48" s="8" t="s">
        <v>36</v>
      </c>
      <c r="B48" s="8" t="s">
        <v>243</v>
      </c>
      <c r="C48" s="7"/>
      <c r="D48" s="9" t="s">
        <v>37</v>
      </c>
      <c r="E48" s="41">
        <f>E49</f>
        <v>250</v>
      </c>
      <c r="F48" s="41">
        <f t="shared" ref="F48:G48" si="23">F49</f>
        <v>250</v>
      </c>
      <c r="G48" s="41">
        <f t="shared" si="23"/>
        <v>250</v>
      </c>
    </row>
    <row r="49" spans="1:7" s="3" customFormat="1" ht="26.25" customHeight="1" x14ac:dyDescent="0.25">
      <c r="A49" s="11" t="s">
        <v>36</v>
      </c>
      <c r="B49" s="11" t="s">
        <v>244</v>
      </c>
      <c r="C49" s="10"/>
      <c r="D49" s="13" t="s">
        <v>282</v>
      </c>
      <c r="E49" s="42">
        <f>E50</f>
        <v>250</v>
      </c>
      <c r="F49" s="42">
        <f t="shared" ref="F49:G49" si="24">F50</f>
        <v>250</v>
      </c>
      <c r="G49" s="42">
        <f t="shared" si="24"/>
        <v>250</v>
      </c>
    </row>
    <row r="50" spans="1:7" x14ac:dyDescent="0.25">
      <c r="A50" s="11" t="s">
        <v>36</v>
      </c>
      <c r="B50" s="11" t="s">
        <v>244</v>
      </c>
      <c r="C50" s="10">
        <v>800</v>
      </c>
      <c r="D50" s="9" t="s">
        <v>38</v>
      </c>
      <c r="E50" s="41">
        <v>250</v>
      </c>
      <c r="F50" s="41">
        <v>250</v>
      </c>
      <c r="G50" s="42">
        <v>250</v>
      </c>
    </row>
    <row r="51" spans="1:7" ht="16.5" customHeight="1" x14ac:dyDescent="0.25">
      <c r="A51" s="8" t="s">
        <v>29</v>
      </c>
      <c r="B51" s="8"/>
      <c r="C51" s="7"/>
      <c r="D51" s="9" t="s">
        <v>39</v>
      </c>
      <c r="E51" s="41">
        <f>E52+E57+E78</f>
        <v>49749.399999999994</v>
      </c>
      <c r="F51" s="41">
        <f t="shared" ref="F51:G51" si="25">F52+F57+F78</f>
        <v>44455.4</v>
      </c>
      <c r="G51" s="41">
        <f t="shared" si="25"/>
        <v>44551.700000000004</v>
      </c>
    </row>
    <row r="52" spans="1:7" ht="42" customHeight="1" x14ac:dyDescent="0.25">
      <c r="A52" s="53" t="s">
        <v>29</v>
      </c>
      <c r="B52" s="53" t="s">
        <v>79</v>
      </c>
      <c r="C52" s="52"/>
      <c r="D52" s="54" t="s">
        <v>283</v>
      </c>
      <c r="E52" s="55">
        <f>E53</f>
        <v>53.6</v>
      </c>
      <c r="F52" s="55">
        <f t="shared" ref="F52:G52" si="26">F53</f>
        <v>53.6</v>
      </c>
      <c r="G52" s="55">
        <f t="shared" si="26"/>
        <v>53.6</v>
      </c>
    </row>
    <row r="53" spans="1:7" ht="27" customHeight="1" x14ac:dyDescent="0.25">
      <c r="A53" s="11" t="s">
        <v>29</v>
      </c>
      <c r="B53" s="11" t="s">
        <v>94</v>
      </c>
      <c r="C53" s="10"/>
      <c r="D53" s="9" t="s">
        <v>284</v>
      </c>
      <c r="E53" s="42">
        <f>E55</f>
        <v>53.6</v>
      </c>
      <c r="F53" s="42">
        <f t="shared" ref="F53:G53" si="27">F55</f>
        <v>53.6</v>
      </c>
      <c r="G53" s="42">
        <f t="shared" si="27"/>
        <v>53.6</v>
      </c>
    </row>
    <row r="54" spans="1:7" ht="26.25" customHeight="1" x14ac:dyDescent="0.25">
      <c r="A54" s="11" t="s">
        <v>29</v>
      </c>
      <c r="B54" s="11" t="s">
        <v>132</v>
      </c>
      <c r="C54" s="10"/>
      <c r="D54" s="34" t="s">
        <v>156</v>
      </c>
      <c r="E54" s="42">
        <f>E55</f>
        <v>53.6</v>
      </c>
      <c r="F54" s="42">
        <f t="shared" ref="F54:G55" si="28">F55</f>
        <v>53.6</v>
      </c>
      <c r="G54" s="42">
        <f t="shared" si="28"/>
        <v>53.6</v>
      </c>
    </row>
    <row r="55" spans="1:7" ht="31.5" customHeight="1" x14ac:dyDescent="0.25">
      <c r="A55" s="11" t="s">
        <v>29</v>
      </c>
      <c r="B55" s="11" t="s">
        <v>260</v>
      </c>
      <c r="C55" s="10"/>
      <c r="D55" s="9" t="s">
        <v>285</v>
      </c>
      <c r="E55" s="42">
        <f>E56</f>
        <v>53.6</v>
      </c>
      <c r="F55" s="42">
        <f t="shared" si="28"/>
        <v>53.6</v>
      </c>
      <c r="G55" s="42">
        <f t="shared" si="28"/>
        <v>53.6</v>
      </c>
    </row>
    <row r="56" spans="1:7" ht="30.75" customHeight="1" x14ac:dyDescent="0.25">
      <c r="A56" s="11" t="s">
        <v>29</v>
      </c>
      <c r="B56" s="11" t="s">
        <v>260</v>
      </c>
      <c r="C56" s="10">
        <v>200</v>
      </c>
      <c r="D56" s="12" t="s">
        <v>173</v>
      </c>
      <c r="E56" s="42">
        <v>53.6</v>
      </c>
      <c r="F56" s="42">
        <v>53.6</v>
      </c>
      <c r="G56" s="42">
        <v>53.6</v>
      </c>
    </row>
    <row r="57" spans="1:7" ht="55.5" customHeight="1" x14ac:dyDescent="0.25">
      <c r="A57" s="53" t="s">
        <v>29</v>
      </c>
      <c r="B57" s="53" t="s">
        <v>89</v>
      </c>
      <c r="C57" s="52"/>
      <c r="D57" s="54" t="s">
        <v>442</v>
      </c>
      <c r="E57" s="55">
        <f>E58</f>
        <v>10912.1</v>
      </c>
      <c r="F57" s="55">
        <f t="shared" ref="F57:G57" si="29">F58</f>
        <v>5770.2</v>
      </c>
      <c r="G57" s="55">
        <f t="shared" si="29"/>
        <v>5770.2</v>
      </c>
    </row>
    <row r="58" spans="1:7" ht="38.25" customHeight="1" x14ac:dyDescent="0.25">
      <c r="A58" s="11" t="s">
        <v>29</v>
      </c>
      <c r="B58" s="11" t="s">
        <v>90</v>
      </c>
      <c r="C58" s="10"/>
      <c r="D58" s="12" t="s">
        <v>443</v>
      </c>
      <c r="E58" s="42">
        <f>E59+E66+E72</f>
        <v>10912.1</v>
      </c>
      <c r="F58" s="42">
        <f t="shared" ref="F58:G58" si="30">F59+F66+F72</f>
        <v>5770.2</v>
      </c>
      <c r="G58" s="42">
        <f t="shared" si="30"/>
        <v>5770.2</v>
      </c>
    </row>
    <row r="59" spans="1:7" ht="30.75" customHeight="1" x14ac:dyDescent="0.25">
      <c r="A59" s="11" t="s">
        <v>29</v>
      </c>
      <c r="B59" s="11" t="s">
        <v>466</v>
      </c>
      <c r="C59" s="10"/>
      <c r="D59" s="30" t="s">
        <v>444</v>
      </c>
      <c r="E59" s="42">
        <f>E60+E62+E64</f>
        <v>481</v>
      </c>
      <c r="F59" s="42">
        <f t="shared" ref="F59:G59" si="31">F60+F62+F64</f>
        <v>183</v>
      </c>
      <c r="G59" s="42">
        <f t="shared" si="31"/>
        <v>183</v>
      </c>
    </row>
    <row r="60" spans="1:7" ht="15.75" customHeight="1" x14ac:dyDescent="0.25">
      <c r="A60" s="11" t="s">
        <v>29</v>
      </c>
      <c r="B60" s="11" t="s">
        <v>467</v>
      </c>
      <c r="C60" s="10"/>
      <c r="D60" s="13" t="s">
        <v>164</v>
      </c>
      <c r="E60" s="42">
        <f>E61</f>
        <v>100</v>
      </c>
      <c r="F60" s="42">
        <f t="shared" ref="F60:G60" si="32">F61</f>
        <v>100</v>
      </c>
      <c r="G60" s="42">
        <f t="shared" si="32"/>
        <v>100</v>
      </c>
    </row>
    <row r="61" spans="1:7" ht="30.75" customHeight="1" x14ac:dyDescent="0.25">
      <c r="A61" s="11" t="s">
        <v>29</v>
      </c>
      <c r="B61" s="11" t="s">
        <v>467</v>
      </c>
      <c r="C61" s="10">
        <v>200</v>
      </c>
      <c r="D61" s="12" t="s">
        <v>173</v>
      </c>
      <c r="E61" s="42">
        <v>100</v>
      </c>
      <c r="F61" s="42">
        <v>100</v>
      </c>
      <c r="G61" s="42">
        <v>100</v>
      </c>
    </row>
    <row r="62" spans="1:7" ht="44.25" customHeight="1" x14ac:dyDescent="0.25">
      <c r="A62" s="11" t="s">
        <v>29</v>
      </c>
      <c r="B62" s="11" t="s">
        <v>468</v>
      </c>
      <c r="C62" s="10"/>
      <c r="D62" s="13" t="s">
        <v>168</v>
      </c>
      <c r="E62" s="42">
        <f>E63</f>
        <v>50</v>
      </c>
      <c r="F62" s="42">
        <f>F63</f>
        <v>50</v>
      </c>
      <c r="G62" s="42">
        <f>G63</f>
        <v>50</v>
      </c>
    </row>
    <row r="63" spans="1:7" ht="30.75" customHeight="1" x14ac:dyDescent="0.25">
      <c r="A63" s="11" t="s">
        <v>29</v>
      </c>
      <c r="B63" s="11" t="s">
        <v>468</v>
      </c>
      <c r="C63" s="10">
        <v>200</v>
      </c>
      <c r="D63" s="12" t="s">
        <v>173</v>
      </c>
      <c r="E63" s="42">
        <v>50</v>
      </c>
      <c r="F63" s="42">
        <v>50</v>
      </c>
      <c r="G63" s="42">
        <v>50</v>
      </c>
    </row>
    <row r="64" spans="1:7" ht="18.75" customHeight="1" x14ac:dyDescent="0.25">
      <c r="A64" s="11" t="s">
        <v>29</v>
      </c>
      <c r="B64" s="11" t="s">
        <v>469</v>
      </c>
      <c r="C64" s="10"/>
      <c r="D64" s="13" t="s">
        <v>450</v>
      </c>
      <c r="E64" s="42">
        <f>E65</f>
        <v>331</v>
      </c>
      <c r="F64" s="42">
        <f t="shared" ref="F64:G64" si="33">F65</f>
        <v>33</v>
      </c>
      <c r="G64" s="42">
        <f t="shared" si="33"/>
        <v>33</v>
      </c>
    </row>
    <row r="65" spans="1:7" ht="30.75" customHeight="1" x14ac:dyDescent="0.25">
      <c r="A65" s="11" t="s">
        <v>29</v>
      </c>
      <c r="B65" s="11" t="s">
        <v>469</v>
      </c>
      <c r="C65" s="10">
        <v>200</v>
      </c>
      <c r="D65" s="12" t="s">
        <v>173</v>
      </c>
      <c r="E65" s="42">
        <v>331</v>
      </c>
      <c r="F65" s="42">
        <v>33</v>
      </c>
      <c r="G65" s="42">
        <v>33</v>
      </c>
    </row>
    <row r="66" spans="1:7" ht="30.75" customHeight="1" x14ac:dyDescent="0.25">
      <c r="A66" s="11" t="s">
        <v>29</v>
      </c>
      <c r="B66" s="11" t="s">
        <v>470</v>
      </c>
      <c r="C66" s="10"/>
      <c r="D66" s="12" t="s">
        <v>445</v>
      </c>
      <c r="E66" s="42">
        <f>E67+E69</f>
        <v>5239.9000000000005</v>
      </c>
      <c r="F66" s="42">
        <f t="shared" ref="F66:G66" si="34">F67+F69</f>
        <v>396</v>
      </c>
      <c r="G66" s="42">
        <f t="shared" si="34"/>
        <v>396</v>
      </c>
    </row>
    <row r="67" spans="1:7" ht="16.5" customHeight="1" x14ac:dyDescent="0.25">
      <c r="A67" s="11" t="s">
        <v>29</v>
      </c>
      <c r="B67" s="11" t="s">
        <v>471</v>
      </c>
      <c r="C67" s="10"/>
      <c r="D67" s="12" t="s">
        <v>448</v>
      </c>
      <c r="E67" s="42">
        <f t="shared" ref="E67:G67" si="35">E68</f>
        <v>42.8</v>
      </c>
      <c r="F67" s="42">
        <f t="shared" si="35"/>
        <v>0</v>
      </c>
      <c r="G67" s="42">
        <f t="shared" si="35"/>
        <v>0</v>
      </c>
    </row>
    <row r="68" spans="1:7" ht="30.75" customHeight="1" x14ac:dyDescent="0.25">
      <c r="A68" s="11" t="s">
        <v>29</v>
      </c>
      <c r="B68" s="11" t="s">
        <v>471</v>
      </c>
      <c r="C68" s="10">
        <v>200</v>
      </c>
      <c r="D68" s="12" t="s">
        <v>173</v>
      </c>
      <c r="E68" s="42">
        <v>42.8</v>
      </c>
      <c r="F68" s="42">
        <v>0</v>
      </c>
      <c r="G68" s="42">
        <v>0</v>
      </c>
    </row>
    <row r="69" spans="1:7" ht="19.5" customHeight="1" x14ac:dyDescent="0.25">
      <c r="A69" s="11" t="s">
        <v>29</v>
      </c>
      <c r="B69" s="11" t="s">
        <v>533</v>
      </c>
      <c r="C69" s="10"/>
      <c r="D69" s="9" t="s">
        <v>534</v>
      </c>
      <c r="E69" s="42">
        <f>E70+E71</f>
        <v>5197.1000000000004</v>
      </c>
      <c r="F69" s="42">
        <f t="shared" ref="F69:G69" si="36">F70+F71</f>
        <v>396</v>
      </c>
      <c r="G69" s="42">
        <f t="shared" si="36"/>
        <v>396</v>
      </c>
    </row>
    <row r="70" spans="1:7" ht="30.75" customHeight="1" x14ac:dyDescent="0.25">
      <c r="A70" s="11" t="s">
        <v>29</v>
      </c>
      <c r="B70" s="11" t="s">
        <v>533</v>
      </c>
      <c r="C70" s="10">
        <v>200</v>
      </c>
      <c r="D70" s="12" t="s">
        <v>173</v>
      </c>
      <c r="E70" s="42">
        <v>1096</v>
      </c>
      <c r="F70" s="42">
        <v>396</v>
      </c>
      <c r="G70" s="42">
        <v>396</v>
      </c>
    </row>
    <row r="71" spans="1:7" ht="21" customHeight="1" x14ac:dyDescent="0.25">
      <c r="A71" s="11" t="s">
        <v>29</v>
      </c>
      <c r="B71" s="11" t="s">
        <v>533</v>
      </c>
      <c r="C71" s="10">
        <v>800</v>
      </c>
      <c r="D71" s="9" t="s">
        <v>38</v>
      </c>
      <c r="E71" s="42">
        <v>4101.1000000000004</v>
      </c>
      <c r="F71" s="42">
        <v>0</v>
      </c>
      <c r="G71" s="42">
        <v>0</v>
      </c>
    </row>
    <row r="72" spans="1:7" ht="18.75" customHeight="1" x14ac:dyDescent="0.25">
      <c r="A72" s="11" t="s">
        <v>29</v>
      </c>
      <c r="B72" s="11" t="s">
        <v>126</v>
      </c>
      <c r="C72" s="10"/>
      <c r="D72" s="29" t="s">
        <v>26</v>
      </c>
      <c r="E72" s="42">
        <f>E74</f>
        <v>5191.2</v>
      </c>
      <c r="F72" s="42">
        <f t="shared" ref="F72:G72" si="37">F74</f>
        <v>5191.2</v>
      </c>
      <c r="G72" s="42">
        <f t="shared" si="37"/>
        <v>5191.2</v>
      </c>
    </row>
    <row r="73" spans="1:7" ht="30.75" customHeight="1" x14ac:dyDescent="0.25">
      <c r="A73" s="11" t="s">
        <v>29</v>
      </c>
      <c r="B73" s="11" t="s">
        <v>182</v>
      </c>
      <c r="C73" s="10"/>
      <c r="D73" s="20" t="s">
        <v>207</v>
      </c>
      <c r="E73" s="42">
        <f>E74</f>
        <v>5191.2</v>
      </c>
      <c r="F73" s="42">
        <f t="shared" ref="F73:G73" si="38">F74</f>
        <v>5191.2</v>
      </c>
      <c r="G73" s="42">
        <f t="shared" si="38"/>
        <v>5191.2</v>
      </c>
    </row>
    <row r="74" spans="1:7" ht="30" customHeight="1" x14ac:dyDescent="0.25">
      <c r="A74" s="11" t="s">
        <v>29</v>
      </c>
      <c r="B74" s="11" t="s">
        <v>183</v>
      </c>
      <c r="C74" s="10"/>
      <c r="D74" s="13" t="s">
        <v>279</v>
      </c>
      <c r="E74" s="42">
        <f>E75+E76+E77</f>
        <v>5191.2</v>
      </c>
      <c r="F74" s="42">
        <f t="shared" ref="F74:G74" si="39">F75+F76+F77</f>
        <v>5191.2</v>
      </c>
      <c r="G74" s="42">
        <f t="shared" si="39"/>
        <v>5191.2</v>
      </c>
    </row>
    <row r="75" spans="1:7" ht="55.5" customHeight="1" x14ac:dyDescent="0.25">
      <c r="A75" s="11" t="s">
        <v>29</v>
      </c>
      <c r="B75" s="11" t="s">
        <v>183</v>
      </c>
      <c r="C75" s="10">
        <v>100</v>
      </c>
      <c r="D75" s="20" t="s">
        <v>25</v>
      </c>
      <c r="E75" s="42">
        <v>5013.6000000000004</v>
      </c>
      <c r="F75" s="42">
        <v>5013.6000000000004</v>
      </c>
      <c r="G75" s="42">
        <v>5013.6000000000004</v>
      </c>
    </row>
    <row r="76" spans="1:7" ht="30.75" customHeight="1" x14ac:dyDescent="0.25">
      <c r="A76" s="11" t="s">
        <v>29</v>
      </c>
      <c r="B76" s="11" t="s">
        <v>183</v>
      </c>
      <c r="C76" s="10">
        <v>200</v>
      </c>
      <c r="D76" s="12" t="s">
        <v>173</v>
      </c>
      <c r="E76" s="42">
        <v>173.4</v>
      </c>
      <c r="F76" s="42">
        <v>173.4</v>
      </c>
      <c r="G76" s="42">
        <v>173.4</v>
      </c>
    </row>
    <row r="77" spans="1:7" ht="18.75" customHeight="1" x14ac:dyDescent="0.25">
      <c r="A77" s="11" t="s">
        <v>29</v>
      </c>
      <c r="B77" s="11" t="s">
        <v>183</v>
      </c>
      <c r="C77" s="10">
        <v>800</v>
      </c>
      <c r="D77" s="12" t="s">
        <v>38</v>
      </c>
      <c r="E77" s="42">
        <v>4.2</v>
      </c>
      <c r="F77" s="42">
        <v>4.2</v>
      </c>
      <c r="G77" s="42">
        <v>4.2</v>
      </c>
    </row>
    <row r="78" spans="1:7" ht="42.75" customHeight="1" x14ac:dyDescent="0.25">
      <c r="A78" s="53" t="s">
        <v>29</v>
      </c>
      <c r="B78" s="53" t="s">
        <v>76</v>
      </c>
      <c r="C78" s="52"/>
      <c r="D78" s="56" t="s">
        <v>278</v>
      </c>
      <c r="E78" s="55">
        <f>E79+E92+E96</f>
        <v>38783.699999999997</v>
      </c>
      <c r="F78" s="55">
        <f>F79+F92+F96</f>
        <v>38631.599999999999</v>
      </c>
      <c r="G78" s="55">
        <f>G79+G92+G96</f>
        <v>38727.9</v>
      </c>
    </row>
    <row r="79" spans="1:7" ht="39.75" customHeight="1" x14ac:dyDescent="0.25">
      <c r="A79" s="11" t="s">
        <v>29</v>
      </c>
      <c r="B79" s="11" t="s">
        <v>77</v>
      </c>
      <c r="C79" s="10"/>
      <c r="D79" s="9" t="s">
        <v>280</v>
      </c>
      <c r="E79" s="41">
        <f>E80</f>
        <v>18413.3</v>
      </c>
      <c r="F79" s="41">
        <f t="shared" ref="F79:G79" si="40">F80</f>
        <v>18485.5</v>
      </c>
      <c r="G79" s="41">
        <f t="shared" si="40"/>
        <v>18557.900000000001</v>
      </c>
    </row>
    <row r="80" spans="1:7" s="2" customFormat="1" ht="42" customHeight="1" x14ac:dyDescent="0.25">
      <c r="A80" s="11" t="s">
        <v>29</v>
      </c>
      <c r="B80" s="11" t="s">
        <v>131</v>
      </c>
      <c r="C80" s="10"/>
      <c r="D80" s="16" t="s">
        <v>286</v>
      </c>
      <c r="E80" s="41">
        <f>E84+E88+E81</f>
        <v>18413.3</v>
      </c>
      <c r="F80" s="41">
        <f t="shared" ref="F80:G80" si="41">F84+F88+F81</f>
        <v>18485.5</v>
      </c>
      <c r="G80" s="41">
        <f t="shared" si="41"/>
        <v>18557.900000000001</v>
      </c>
    </row>
    <row r="81" spans="1:7" s="2" customFormat="1" ht="42" customHeight="1" x14ac:dyDescent="0.25">
      <c r="A81" s="11" t="s">
        <v>29</v>
      </c>
      <c r="B81" s="11" t="s">
        <v>487</v>
      </c>
      <c r="C81" s="10"/>
      <c r="D81" s="59" t="s">
        <v>488</v>
      </c>
      <c r="E81" s="41">
        <f>E82+E83</f>
        <v>182.1</v>
      </c>
      <c r="F81" s="41">
        <f t="shared" ref="F81:G81" si="42">F82+F83</f>
        <v>183.5</v>
      </c>
      <c r="G81" s="41">
        <f t="shared" si="42"/>
        <v>183.60000000000002</v>
      </c>
    </row>
    <row r="82" spans="1:7" s="2" customFormat="1" ht="54.75" customHeight="1" x14ac:dyDescent="0.25">
      <c r="A82" s="11" t="s">
        <v>29</v>
      </c>
      <c r="B82" s="11" t="s">
        <v>487</v>
      </c>
      <c r="C82" s="10">
        <v>100</v>
      </c>
      <c r="D82" s="34" t="s">
        <v>25</v>
      </c>
      <c r="E82" s="41">
        <v>150.4</v>
      </c>
      <c r="F82" s="41">
        <v>150.4</v>
      </c>
      <c r="G82" s="41">
        <v>150.4</v>
      </c>
    </row>
    <row r="83" spans="1:7" s="2" customFormat="1" ht="30.75" customHeight="1" x14ac:dyDescent="0.25">
      <c r="A83" s="11" t="s">
        <v>29</v>
      </c>
      <c r="B83" s="11" t="s">
        <v>487</v>
      </c>
      <c r="C83" s="10">
        <v>200</v>
      </c>
      <c r="D83" s="34" t="s">
        <v>173</v>
      </c>
      <c r="E83" s="41">
        <v>31.7</v>
      </c>
      <c r="F83" s="41">
        <v>33.1</v>
      </c>
      <c r="G83" s="41">
        <v>33.200000000000003</v>
      </c>
    </row>
    <row r="84" spans="1:7" ht="29.25" customHeight="1" x14ac:dyDescent="0.25">
      <c r="A84" s="11" t="s">
        <v>29</v>
      </c>
      <c r="B84" s="11" t="s">
        <v>259</v>
      </c>
      <c r="C84" s="10"/>
      <c r="D84" s="9" t="s">
        <v>285</v>
      </c>
      <c r="E84" s="41">
        <f>E85+E86+E87</f>
        <v>10781.5</v>
      </c>
      <c r="F84" s="41">
        <f>F85+F86+F87</f>
        <v>10852.300000000001</v>
      </c>
      <c r="G84" s="41">
        <f>G85+G86+G87</f>
        <v>10924.600000000002</v>
      </c>
    </row>
    <row r="85" spans="1:7" ht="55.5" customHeight="1" x14ac:dyDescent="0.25">
      <c r="A85" s="11" t="s">
        <v>29</v>
      </c>
      <c r="B85" s="11" t="s">
        <v>259</v>
      </c>
      <c r="C85" s="10">
        <v>100</v>
      </c>
      <c r="D85" s="17" t="s">
        <v>19</v>
      </c>
      <c r="E85" s="41">
        <v>5031.6000000000004</v>
      </c>
      <c r="F85" s="41">
        <v>5031.6000000000004</v>
      </c>
      <c r="G85" s="41">
        <v>5031.6000000000004</v>
      </c>
    </row>
    <row r="86" spans="1:7" ht="27.75" customHeight="1" x14ac:dyDescent="0.25">
      <c r="A86" s="11" t="s">
        <v>29</v>
      </c>
      <c r="B86" s="11" t="s">
        <v>259</v>
      </c>
      <c r="C86" s="10">
        <v>200</v>
      </c>
      <c r="D86" s="12" t="s">
        <v>173</v>
      </c>
      <c r="E86" s="41">
        <v>5737.7</v>
      </c>
      <c r="F86" s="42">
        <v>5808.5</v>
      </c>
      <c r="G86" s="42">
        <v>5880.8</v>
      </c>
    </row>
    <row r="87" spans="1:7" ht="16.5" customHeight="1" x14ac:dyDescent="0.25">
      <c r="A87" s="11" t="s">
        <v>29</v>
      </c>
      <c r="B87" s="11" t="s">
        <v>259</v>
      </c>
      <c r="C87" s="10">
        <v>800</v>
      </c>
      <c r="D87" s="12" t="s">
        <v>38</v>
      </c>
      <c r="E87" s="41">
        <v>12.2</v>
      </c>
      <c r="F87" s="42">
        <v>12.2</v>
      </c>
      <c r="G87" s="42">
        <v>12.2</v>
      </c>
    </row>
    <row r="88" spans="1:7" ht="40.5" customHeight="1" x14ac:dyDescent="0.25">
      <c r="A88" s="11" t="s">
        <v>29</v>
      </c>
      <c r="B88" s="11" t="s">
        <v>287</v>
      </c>
      <c r="C88" s="10"/>
      <c r="D88" s="9" t="s">
        <v>474</v>
      </c>
      <c r="E88" s="41">
        <f>E89+E90+E91</f>
        <v>7449.7</v>
      </c>
      <c r="F88" s="41">
        <f>F89+F90+F91</f>
        <v>7449.7</v>
      </c>
      <c r="G88" s="41">
        <f>G89+G90+G91</f>
        <v>7449.7</v>
      </c>
    </row>
    <row r="89" spans="1:7" ht="55.5" customHeight="1" x14ac:dyDescent="0.25">
      <c r="A89" s="11" t="s">
        <v>29</v>
      </c>
      <c r="B89" s="11" t="s">
        <v>287</v>
      </c>
      <c r="C89" s="10">
        <v>100</v>
      </c>
      <c r="D89" s="17" t="s">
        <v>19</v>
      </c>
      <c r="E89" s="41">
        <v>5436.5</v>
      </c>
      <c r="F89" s="41">
        <v>5436.5</v>
      </c>
      <c r="G89" s="41">
        <v>5436.5</v>
      </c>
    </row>
    <row r="90" spans="1:7" ht="27.75" customHeight="1" x14ac:dyDescent="0.25">
      <c r="A90" s="11" t="s">
        <v>29</v>
      </c>
      <c r="B90" s="11" t="s">
        <v>287</v>
      </c>
      <c r="C90" s="10">
        <v>200</v>
      </c>
      <c r="D90" s="12" t="s">
        <v>173</v>
      </c>
      <c r="E90" s="41">
        <v>2004.4</v>
      </c>
      <c r="F90" s="41">
        <v>2004.4</v>
      </c>
      <c r="G90" s="41">
        <v>2004.4</v>
      </c>
    </row>
    <row r="91" spans="1:7" ht="17.25" customHeight="1" x14ac:dyDescent="0.25">
      <c r="A91" s="11" t="s">
        <v>29</v>
      </c>
      <c r="B91" s="11" t="s">
        <v>287</v>
      </c>
      <c r="C91" s="10">
        <v>800</v>
      </c>
      <c r="D91" s="12" t="s">
        <v>38</v>
      </c>
      <c r="E91" s="41">
        <v>8.8000000000000007</v>
      </c>
      <c r="F91" s="41">
        <v>8.8000000000000007</v>
      </c>
      <c r="G91" s="41">
        <v>8.8000000000000007</v>
      </c>
    </row>
    <row r="92" spans="1:7" ht="42" customHeight="1" x14ac:dyDescent="0.25">
      <c r="A92" s="8" t="s">
        <v>29</v>
      </c>
      <c r="B92" s="11" t="s">
        <v>87</v>
      </c>
      <c r="C92" s="10"/>
      <c r="D92" s="12" t="s">
        <v>288</v>
      </c>
      <c r="E92" s="42">
        <f>E93</f>
        <v>197</v>
      </c>
      <c r="F92" s="42">
        <f t="shared" ref="F92:G93" si="43">F93</f>
        <v>197</v>
      </c>
      <c r="G92" s="42">
        <f t="shared" si="43"/>
        <v>197</v>
      </c>
    </row>
    <row r="93" spans="1:7" ht="30.75" customHeight="1" x14ac:dyDescent="0.25">
      <c r="A93" s="8" t="s">
        <v>29</v>
      </c>
      <c r="B93" s="11" t="s">
        <v>133</v>
      </c>
      <c r="C93" s="10"/>
      <c r="D93" s="47" t="s">
        <v>464</v>
      </c>
      <c r="E93" s="42">
        <f>E94</f>
        <v>197</v>
      </c>
      <c r="F93" s="42">
        <f t="shared" si="43"/>
        <v>197</v>
      </c>
      <c r="G93" s="42">
        <f t="shared" si="43"/>
        <v>197</v>
      </c>
    </row>
    <row r="94" spans="1:7" ht="18" customHeight="1" x14ac:dyDescent="0.25">
      <c r="A94" s="11" t="s">
        <v>29</v>
      </c>
      <c r="B94" s="11" t="s">
        <v>600</v>
      </c>
      <c r="C94" s="10"/>
      <c r="D94" s="13" t="s">
        <v>601</v>
      </c>
      <c r="E94" s="42">
        <f>E95</f>
        <v>197</v>
      </c>
      <c r="F94" s="42">
        <f>F95</f>
        <v>197</v>
      </c>
      <c r="G94" s="42">
        <f>G95</f>
        <v>197</v>
      </c>
    </row>
    <row r="95" spans="1:7" ht="30" customHeight="1" x14ac:dyDescent="0.25">
      <c r="A95" s="11" t="s">
        <v>29</v>
      </c>
      <c r="B95" s="11" t="s">
        <v>600</v>
      </c>
      <c r="C95" s="10">
        <v>200</v>
      </c>
      <c r="D95" s="12" t="s">
        <v>173</v>
      </c>
      <c r="E95" s="42">
        <v>197</v>
      </c>
      <c r="F95" s="42">
        <v>197</v>
      </c>
      <c r="G95" s="42">
        <v>197</v>
      </c>
    </row>
    <row r="96" spans="1:7" ht="17.25" customHeight="1" x14ac:dyDescent="0.25">
      <c r="A96" s="11" t="s">
        <v>29</v>
      </c>
      <c r="B96" s="11" t="s">
        <v>78</v>
      </c>
      <c r="C96" s="10"/>
      <c r="D96" s="12" t="s">
        <v>26</v>
      </c>
      <c r="E96" s="41">
        <f>E97</f>
        <v>20173.399999999998</v>
      </c>
      <c r="F96" s="41">
        <f t="shared" ref="F96:F97" si="44">F97</f>
        <v>19949.099999999999</v>
      </c>
      <c r="G96" s="41">
        <f t="shared" ref="G96:G97" si="45">G97</f>
        <v>19973</v>
      </c>
    </row>
    <row r="97" spans="1:7" ht="30" customHeight="1" x14ac:dyDescent="0.25">
      <c r="A97" s="11" t="s">
        <v>29</v>
      </c>
      <c r="B97" s="11" t="s">
        <v>180</v>
      </c>
      <c r="C97" s="10"/>
      <c r="D97" s="12" t="s">
        <v>207</v>
      </c>
      <c r="E97" s="41">
        <f>E98</f>
        <v>20173.399999999998</v>
      </c>
      <c r="F97" s="41">
        <f t="shared" si="44"/>
        <v>19949.099999999999</v>
      </c>
      <c r="G97" s="41">
        <f t="shared" si="45"/>
        <v>19973</v>
      </c>
    </row>
    <row r="98" spans="1:7" ht="30" customHeight="1" x14ac:dyDescent="0.25">
      <c r="A98" s="11" t="s">
        <v>29</v>
      </c>
      <c r="B98" s="11" t="s">
        <v>475</v>
      </c>
      <c r="C98" s="10"/>
      <c r="D98" s="9" t="s">
        <v>476</v>
      </c>
      <c r="E98" s="41">
        <f>E99+E100</f>
        <v>20173.399999999998</v>
      </c>
      <c r="F98" s="41">
        <f>F99+F100</f>
        <v>19949.099999999999</v>
      </c>
      <c r="G98" s="41">
        <f t="shared" ref="G98" si="46">G99+G100</f>
        <v>19973</v>
      </c>
    </row>
    <row r="99" spans="1:7" ht="55.5" customHeight="1" x14ac:dyDescent="0.25">
      <c r="A99" s="11" t="s">
        <v>29</v>
      </c>
      <c r="B99" s="11" t="s">
        <v>475</v>
      </c>
      <c r="C99" s="10">
        <v>100</v>
      </c>
      <c r="D99" s="17" t="s">
        <v>19</v>
      </c>
      <c r="E99" s="41">
        <v>17996.599999999999</v>
      </c>
      <c r="F99" s="41">
        <v>17996.599999999999</v>
      </c>
      <c r="G99" s="41">
        <v>17996.599999999999</v>
      </c>
    </row>
    <row r="100" spans="1:7" ht="30" customHeight="1" x14ac:dyDescent="0.25">
      <c r="A100" s="11" t="s">
        <v>29</v>
      </c>
      <c r="B100" s="11" t="s">
        <v>475</v>
      </c>
      <c r="C100" s="10">
        <v>200</v>
      </c>
      <c r="D100" s="12" t="s">
        <v>173</v>
      </c>
      <c r="E100" s="41">
        <v>2176.8000000000002</v>
      </c>
      <c r="F100" s="42">
        <v>1952.5</v>
      </c>
      <c r="G100" s="42">
        <v>1976.4</v>
      </c>
    </row>
    <row r="101" spans="1:7" ht="18" customHeight="1" x14ac:dyDescent="0.25">
      <c r="A101" s="15" t="s">
        <v>489</v>
      </c>
      <c r="B101" s="15"/>
      <c r="C101" s="14"/>
      <c r="D101" s="65" t="s">
        <v>490</v>
      </c>
      <c r="E101" s="41">
        <f>E102</f>
        <v>1522.1</v>
      </c>
      <c r="F101" s="41">
        <f t="shared" ref="F101:G101" si="47">F102</f>
        <v>1575</v>
      </c>
      <c r="G101" s="41">
        <f t="shared" si="47"/>
        <v>1575.6</v>
      </c>
    </row>
    <row r="102" spans="1:7" ht="18" customHeight="1" x14ac:dyDescent="0.25">
      <c r="A102" s="11" t="s">
        <v>491</v>
      </c>
      <c r="B102" s="11"/>
      <c r="C102" s="10"/>
      <c r="D102" s="12" t="s">
        <v>492</v>
      </c>
      <c r="E102" s="41">
        <f>E103</f>
        <v>1522.1</v>
      </c>
      <c r="F102" s="41">
        <f t="shared" ref="F102:G102" si="48">F103</f>
        <v>1575</v>
      </c>
      <c r="G102" s="41">
        <f t="shared" si="48"/>
        <v>1575.6</v>
      </c>
    </row>
    <row r="103" spans="1:7" ht="43.5" customHeight="1" x14ac:dyDescent="0.25">
      <c r="A103" s="53" t="s">
        <v>491</v>
      </c>
      <c r="B103" s="53" t="s">
        <v>76</v>
      </c>
      <c r="C103" s="52"/>
      <c r="D103" s="56" t="s">
        <v>390</v>
      </c>
      <c r="E103" s="55">
        <f>E104</f>
        <v>1522.1</v>
      </c>
      <c r="F103" s="55">
        <f t="shared" ref="F103:G103" si="49">F104</f>
        <v>1575</v>
      </c>
      <c r="G103" s="55">
        <f t="shared" si="49"/>
        <v>1575.6</v>
      </c>
    </row>
    <row r="104" spans="1:7" ht="42" customHeight="1" x14ac:dyDescent="0.25">
      <c r="A104" s="11" t="s">
        <v>491</v>
      </c>
      <c r="B104" s="11" t="s">
        <v>77</v>
      </c>
      <c r="C104" s="10"/>
      <c r="D104" s="12" t="s">
        <v>280</v>
      </c>
      <c r="E104" s="41">
        <f>E105</f>
        <v>1522.1</v>
      </c>
      <c r="F104" s="41">
        <f t="shared" ref="F104:G104" si="50">F105</f>
        <v>1575</v>
      </c>
      <c r="G104" s="41">
        <f t="shared" si="50"/>
        <v>1575.6</v>
      </c>
    </row>
    <row r="105" spans="1:7" ht="43.5" customHeight="1" x14ac:dyDescent="0.25">
      <c r="A105" s="11" t="s">
        <v>491</v>
      </c>
      <c r="B105" s="11" t="s">
        <v>131</v>
      </c>
      <c r="C105" s="10"/>
      <c r="D105" s="59" t="s">
        <v>286</v>
      </c>
      <c r="E105" s="41">
        <f>E106</f>
        <v>1522.1</v>
      </c>
      <c r="F105" s="41">
        <f t="shared" ref="F105:G105" si="51">F106</f>
        <v>1575</v>
      </c>
      <c r="G105" s="41">
        <f t="shared" si="51"/>
        <v>1575.6</v>
      </c>
    </row>
    <row r="106" spans="1:7" ht="30" customHeight="1" x14ac:dyDescent="0.25">
      <c r="A106" s="11" t="s">
        <v>491</v>
      </c>
      <c r="B106" s="11" t="s">
        <v>493</v>
      </c>
      <c r="C106" s="10"/>
      <c r="D106" s="59" t="s">
        <v>494</v>
      </c>
      <c r="E106" s="41">
        <f>E107+E108</f>
        <v>1522.1</v>
      </c>
      <c r="F106" s="41">
        <f t="shared" ref="F106:G106" si="52">F107+F108</f>
        <v>1575</v>
      </c>
      <c r="G106" s="41">
        <f t="shared" si="52"/>
        <v>1575.6</v>
      </c>
    </row>
    <row r="107" spans="1:7" ht="50.25" customHeight="1" x14ac:dyDescent="0.25">
      <c r="A107" s="11" t="s">
        <v>491</v>
      </c>
      <c r="B107" s="11" t="s">
        <v>493</v>
      </c>
      <c r="C107" s="10">
        <v>100</v>
      </c>
      <c r="D107" s="34" t="s">
        <v>25</v>
      </c>
      <c r="E107" s="41">
        <v>1202.7</v>
      </c>
      <c r="F107" s="41">
        <v>1202.7</v>
      </c>
      <c r="G107" s="41">
        <v>1202.7</v>
      </c>
    </row>
    <row r="108" spans="1:7" ht="30" customHeight="1" x14ac:dyDescent="0.25">
      <c r="A108" s="11" t="s">
        <v>491</v>
      </c>
      <c r="B108" s="11" t="s">
        <v>493</v>
      </c>
      <c r="C108" s="10">
        <v>200</v>
      </c>
      <c r="D108" s="38" t="s">
        <v>173</v>
      </c>
      <c r="E108" s="41">
        <v>319.39999999999998</v>
      </c>
      <c r="F108" s="42">
        <v>372.3</v>
      </c>
      <c r="G108" s="42">
        <v>372.9</v>
      </c>
    </row>
    <row r="109" spans="1:7" ht="17.25" customHeight="1" x14ac:dyDescent="0.25">
      <c r="A109" s="18" t="s">
        <v>27</v>
      </c>
      <c r="B109" s="18"/>
      <c r="C109" s="61"/>
      <c r="D109" s="62" t="s">
        <v>28</v>
      </c>
      <c r="E109" s="63">
        <f>E116+E127+E110</f>
        <v>4785.8999999999996</v>
      </c>
      <c r="F109" s="63">
        <f>F116+F127+F110</f>
        <v>4444.8999999999996</v>
      </c>
      <c r="G109" s="63">
        <f>G116+G127+G110</f>
        <v>4444.8999999999996</v>
      </c>
    </row>
    <row r="110" spans="1:7" ht="17.25" customHeight="1" x14ac:dyDescent="0.25">
      <c r="A110" s="8" t="s">
        <v>496</v>
      </c>
      <c r="B110" s="8"/>
      <c r="C110" s="7"/>
      <c r="D110" s="9" t="s">
        <v>497</v>
      </c>
      <c r="E110" s="41">
        <f t="shared" ref="E110:G114" si="53">E111</f>
        <v>874</v>
      </c>
      <c r="F110" s="41">
        <f t="shared" si="53"/>
        <v>874</v>
      </c>
      <c r="G110" s="41">
        <f t="shared" si="53"/>
        <v>874</v>
      </c>
    </row>
    <row r="111" spans="1:7" ht="43.5" customHeight="1" x14ac:dyDescent="0.25">
      <c r="A111" s="53" t="s">
        <v>496</v>
      </c>
      <c r="B111" s="53" t="s">
        <v>76</v>
      </c>
      <c r="C111" s="52"/>
      <c r="D111" s="56" t="s">
        <v>390</v>
      </c>
      <c r="E111" s="55">
        <f t="shared" si="53"/>
        <v>874</v>
      </c>
      <c r="F111" s="55">
        <f t="shared" si="53"/>
        <v>874</v>
      </c>
      <c r="G111" s="55">
        <f t="shared" si="53"/>
        <v>874</v>
      </c>
    </row>
    <row r="112" spans="1:7" ht="44.25" customHeight="1" x14ac:dyDescent="0.25">
      <c r="A112" s="8" t="s">
        <v>496</v>
      </c>
      <c r="B112" s="8" t="s">
        <v>77</v>
      </c>
      <c r="C112" s="7"/>
      <c r="D112" s="9" t="s">
        <v>280</v>
      </c>
      <c r="E112" s="41">
        <f t="shared" si="53"/>
        <v>874</v>
      </c>
      <c r="F112" s="41">
        <f t="shared" si="53"/>
        <v>874</v>
      </c>
      <c r="G112" s="41">
        <f t="shared" si="53"/>
        <v>874</v>
      </c>
    </row>
    <row r="113" spans="1:7" ht="42.75" customHeight="1" x14ac:dyDescent="0.25">
      <c r="A113" s="8" t="s">
        <v>496</v>
      </c>
      <c r="B113" s="8" t="s">
        <v>131</v>
      </c>
      <c r="C113" s="7"/>
      <c r="D113" s="16" t="s">
        <v>286</v>
      </c>
      <c r="E113" s="41">
        <f t="shared" si="53"/>
        <v>874</v>
      </c>
      <c r="F113" s="41">
        <f t="shared" si="53"/>
        <v>874</v>
      </c>
      <c r="G113" s="41">
        <f t="shared" si="53"/>
        <v>874</v>
      </c>
    </row>
    <row r="114" spans="1:7" ht="30" customHeight="1" x14ac:dyDescent="0.25">
      <c r="A114" s="8" t="s">
        <v>496</v>
      </c>
      <c r="B114" s="8" t="s">
        <v>498</v>
      </c>
      <c r="C114" s="7"/>
      <c r="D114" s="13" t="s">
        <v>499</v>
      </c>
      <c r="E114" s="41">
        <f t="shared" si="53"/>
        <v>874</v>
      </c>
      <c r="F114" s="41">
        <f t="shared" si="53"/>
        <v>874</v>
      </c>
      <c r="G114" s="41">
        <f t="shared" si="53"/>
        <v>874</v>
      </c>
    </row>
    <row r="115" spans="1:7" ht="52.5" customHeight="1" x14ac:dyDescent="0.25">
      <c r="A115" s="8" t="s">
        <v>496</v>
      </c>
      <c r="B115" s="8" t="s">
        <v>498</v>
      </c>
      <c r="C115" s="7">
        <v>100</v>
      </c>
      <c r="D115" s="9" t="s">
        <v>25</v>
      </c>
      <c r="E115" s="43">
        <v>874</v>
      </c>
      <c r="F115" s="41">
        <v>874</v>
      </c>
      <c r="G115" s="41">
        <v>874</v>
      </c>
    </row>
    <row r="116" spans="1:7" ht="28.5" customHeight="1" x14ac:dyDescent="0.25">
      <c r="A116" s="8" t="s">
        <v>246</v>
      </c>
      <c r="B116" s="8"/>
      <c r="C116" s="7"/>
      <c r="D116" s="9" t="s">
        <v>261</v>
      </c>
      <c r="E116" s="41">
        <f t="shared" ref="E116:G116" si="54">E117</f>
        <v>3909.7999999999997</v>
      </c>
      <c r="F116" s="41">
        <f t="shared" si="54"/>
        <v>3568.7999999999997</v>
      </c>
      <c r="G116" s="41">
        <f t="shared" si="54"/>
        <v>3568.7999999999997</v>
      </c>
    </row>
    <row r="117" spans="1:7" ht="44.25" customHeight="1" x14ac:dyDescent="0.25">
      <c r="A117" s="53" t="s">
        <v>246</v>
      </c>
      <c r="B117" s="53" t="s">
        <v>79</v>
      </c>
      <c r="C117" s="52"/>
      <c r="D117" s="54" t="s">
        <v>289</v>
      </c>
      <c r="E117" s="55">
        <f>E118+E123</f>
        <v>3909.7999999999997</v>
      </c>
      <c r="F117" s="55">
        <f t="shared" ref="F117:G117" si="55">F118+F123</f>
        <v>3568.7999999999997</v>
      </c>
      <c r="G117" s="55">
        <f t="shared" si="55"/>
        <v>3568.7999999999997</v>
      </c>
    </row>
    <row r="118" spans="1:7" ht="38.25" x14ac:dyDescent="0.25">
      <c r="A118" s="8" t="s">
        <v>246</v>
      </c>
      <c r="B118" s="8" t="s">
        <v>81</v>
      </c>
      <c r="C118" s="7"/>
      <c r="D118" s="9" t="s">
        <v>290</v>
      </c>
      <c r="E118" s="41">
        <f>E120</f>
        <v>3189.2999999999997</v>
      </c>
      <c r="F118" s="41">
        <f t="shared" ref="F118:G118" si="56">F120</f>
        <v>3189.2999999999997</v>
      </c>
      <c r="G118" s="41">
        <f t="shared" si="56"/>
        <v>3189.2999999999997</v>
      </c>
    </row>
    <row r="119" spans="1:7" ht="17.25" customHeight="1" x14ac:dyDescent="0.25">
      <c r="A119" s="8" t="s">
        <v>246</v>
      </c>
      <c r="B119" s="8" t="s">
        <v>134</v>
      </c>
      <c r="C119" s="7"/>
      <c r="D119" s="34" t="s">
        <v>161</v>
      </c>
      <c r="E119" s="41">
        <f>E120</f>
        <v>3189.2999999999997</v>
      </c>
      <c r="F119" s="41">
        <f t="shared" ref="F119:G119" si="57">F120</f>
        <v>3189.2999999999997</v>
      </c>
      <c r="G119" s="41">
        <f t="shared" si="57"/>
        <v>3189.2999999999997</v>
      </c>
    </row>
    <row r="120" spans="1:7" ht="27.75" customHeight="1" x14ac:dyDescent="0.25">
      <c r="A120" s="8" t="s">
        <v>246</v>
      </c>
      <c r="B120" s="8" t="s">
        <v>172</v>
      </c>
      <c r="C120" s="7"/>
      <c r="D120" s="13" t="s">
        <v>291</v>
      </c>
      <c r="E120" s="41">
        <f>E121+E122</f>
        <v>3189.2999999999997</v>
      </c>
      <c r="F120" s="41">
        <f t="shared" ref="F120:G120" si="58">F121+F122</f>
        <v>3189.2999999999997</v>
      </c>
      <c r="G120" s="41">
        <f t="shared" si="58"/>
        <v>3189.2999999999997</v>
      </c>
    </row>
    <row r="121" spans="1:7" ht="55.5" customHeight="1" x14ac:dyDescent="0.25">
      <c r="A121" s="8" t="s">
        <v>246</v>
      </c>
      <c r="B121" s="8" t="s">
        <v>172</v>
      </c>
      <c r="C121" s="7">
        <v>100</v>
      </c>
      <c r="D121" s="17" t="s">
        <v>19</v>
      </c>
      <c r="E121" s="41">
        <v>2915.7</v>
      </c>
      <c r="F121" s="41">
        <v>2915.7</v>
      </c>
      <c r="G121" s="41">
        <v>2915.7</v>
      </c>
    </row>
    <row r="122" spans="1:7" ht="31.5" customHeight="1" x14ac:dyDescent="0.25">
      <c r="A122" s="8" t="s">
        <v>246</v>
      </c>
      <c r="B122" s="8" t="s">
        <v>172</v>
      </c>
      <c r="C122" s="7">
        <v>200</v>
      </c>
      <c r="D122" s="12" t="s">
        <v>173</v>
      </c>
      <c r="E122" s="41">
        <v>273.60000000000002</v>
      </c>
      <c r="F122" s="41">
        <v>273.60000000000002</v>
      </c>
      <c r="G122" s="41">
        <v>273.60000000000002</v>
      </c>
    </row>
    <row r="123" spans="1:7" ht="31.5" customHeight="1" x14ac:dyDescent="0.25">
      <c r="A123" s="8" t="s">
        <v>246</v>
      </c>
      <c r="B123" s="8" t="s">
        <v>94</v>
      </c>
      <c r="C123" s="7"/>
      <c r="D123" s="60" t="s">
        <v>284</v>
      </c>
      <c r="E123" s="41">
        <f>E124</f>
        <v>720.5</v>
      </c>
      <c r="F123" s="41">
        <f t="shared" ref="E123:G125" si="59">F124</f>
        <v>379.5</v>
      </c>
      <c r="G123" s="41">
        <f t="shared" si="59"/>
        <v>379.5</v>
      </c>
    </row>
    <row r="124" spans="1:7" ht="30" customHeight="1" x14ac:dyDescent="0.25">
      <c r="A124" s="8" t="s">
        <v>246</v>
      </c>
      <c r="B124" s="8" t="s">
        <v>436</v>
      </c>
      <c r="C124" s="7"/>
      <c r="D124" s="34" t="s">
        <v>437</v>
      </c>
      <c r="E124" s="41">
        <f>E125</f>
        <v>720.5</v>
      </c>
      <c r="F124" s="41">
        <f t="shared" si="59"/>
        <v>379.5</v>
      </c>
      <c r="G124" s="41">
        <f t="shared" si="59"/>
        <v>379.5</v>
      </c>
    </row>
    <row r="125" spans="1:7" ht="32.25" customHeight="1" x14ac:dyDescent="0.25">
      <c r="A125" s="8" t="s">
        <v>246</v>
      </c>
      <c r="B125" s="8" t="s">
        <v>435</v>
      </c>
      <c r="C125" s="7"/>
      <c r="D125" s="13" t="s">
        <v>438</v>
      </c>
      <c r="E125" s="41">
        <f t="shared" si="59"/>
        <v>720.5</v>
      </c>
      <c r="F125" s="41">
        <f t="shared" si="59"/>
        <v>379.5</v>
      </c>
      <c r="G125" s="41">
        <f t="shared" si="59"/>
        <v>379.5</v>
      </c>
    </row>
    <row r="126" spans="1:7" ht="31.5" customHeight="1" x14ac:dyDescent="0.25">
      <c r="A126" s="8" t="s">
        <v>246</v>
      </c>
      <c r="B126" s="8" t="s">
        <v>435</v>
      </c>
      <c r="C126" s="7">
        <v>200</v>
      </c>
      <c r="D126" s="12" t="s">
        <v>173</v>
      </c>
      <c r="E126" s="41">
        <v>720.5</v>
      </c>
      <c r="F126" s="41">
        <v>379.5</v>
      </c>
      <c r="G126" s="41">
        <v>379.5</v>
      </c>
    </row>
    <row r="127" spans="1:7" ht="28.5" customHeight="1" x14ac:dyDescent="0.25">
      <c r="A127" s="8" t="s">
        <v>73</v>
      </c>
      <c r="B127" s="8"/>
      <c r="C127" s="7"/>
      <c r="D127" s="9" t="s">
        <v>74</v>
      </c>
      <c r="E127" s="41">
        <f>E128</f>
        <v>2.1</v>
      </c>
      <c r="F127" s="41">
        <f t="shared" ref="F127:G128" si="60">F128</f>
        <v>2.1</v>
      </c>
      <c r="G127" s="41">
        <f t="shared" si="60"/>
        <v>2.1</v>
      </c>
    </row>
    <row r="128" spans="1:7" ht="43.5" customHeight="1" x14ac:dyDescent="0.25">
      <c r="A128" s="53" t="s">
        <v>73</v>
      </c>
      <c r="B128" s="53" t="s">
        <v>79</v>
      </c>
      <c r="C128" s="52"/>
      <c r="D128" s="54" t="s">
        <v>283</v>
      </c>
      <c r="E128" s="55">
        <f>E129</f>
        <v>2.1</v>
      </c>
      <c r="F128" s="55">
        <f t="shared" si="60"/>
        <v>2.1</v>
      </c>
      <c r="G128" s="55">
        <f t="shared" si="60"/>
        <v>2.1</v>
      </c>
    </row>
    <row r="129" spans="1:7" ht="52.5" customHeight="1" x14ac:dyDescent="0.25">
      <c r="A129" s="11" t="s">
        <v>73</v>
      </c>
      <c r="B129" s="11" t="s">
        <v>82</v>
      </c>
      <c r="C129" s="10"/>
      <c r="D129" s="12" t="s">
        <v>547</v>
      </c>
      <c r="E129" s="42">
        <f>E131</f>
        <v>2.1</v>
      </c>
      <c r="F129" s="42">
        <f t="shared" ref="F129:G129" si="61">F131</f>
        <v>2.1</v>
      </c>
      <c r="G129" s="42">
        <f t="shared" si="61"/>
        <v>2.1</v>
      </c>
    </row>
    <row r="130" spans="1:7" s="1" customFormat="1" ht="28.5" customHeight="1" x14ac:dyDescent="0.25">
      <c r="A130" s="11" t="s">
        <v>73</v>
      </c>
      <c r="B130" s="11" t="s">
        <v>135</v>
      </c>
      <c r="C130" s="10"/>
      <c r="D130" s="34" t="s">
        <v>162</v>
      </c>
      <c r="E130" s="42">
        <f>E131</f>
        <v>2.1</v>
      </c>
      <c r="F130" s="42">
        <f t="shared" ref="F130:G131" si="62">F131</f>
        <v>2.1</v>
      </c>
      <c r="G130" s="42">
        <f t="shared" si="62"/>
        <v>2.1</v>
      </c>
    </row>
    <row r="131" spans="1:7" ht="30.75" customHeight="1" x14ac:dyDescent="0.25">
      <c r="A131" s="11" t="s">
        <v>73</v>
      </c>
      <c r="B131" s="11" t="s">
        <v>105</v>
      </c>
      <c r="C131" s="10"/>
      <c r="D131" s="13" t="s">
        <v>75</v>
      </c>
      <c r="E131" s="42">
        <f>E132</f>
        <v>2.1</v>
      </c>
      <c r="F131" s="42">
        <f t="shared" si="62"/>
        <v>2.1</v>
      </c>
      <c r="G131" s="42">
        <f t="shared" si="62"/>
        <v>2.1</v>
      </c>
    </row>
    <row r="132" spans="1:7" ht="28.5" customHeight="1" x14ac:dyDescent="0.25">
      <c r="A132" s="11" t="s">
        <v>73</v>
      </c>
      <c r="B132" s="11" t="s">
        <v>105</v>
      </c>
      <c r="C132" s="10">
        <v>200</v>
      </c>
      <c r="D132" s="12" t="s">
        <v>173</v>
      </c>
      <c r="E132" s="42">
        <v>2.1</v>
      </c>
      <c r="F132" s="42">
        <v>2.1</v>
      </c>
      <c r="G132" s="42">
        <v>2.1</v>
      </c>
    </row>
    <row r="133" spans="1:7" ht="16.5" customHeight="1" x14ac:dyDescent="0.25">
      <c r="A133" s="18" t="s">
        <v>44</v>
      </c>
      <c r="B133" s="18"/>
      <c r="C133" s="61"/>
      <c r="D133" s="62" t="s">
        <v>45</v>
      </c>
      <c r="E133" s="63">
        <f>E140+E146+E170+E134</f>
        <v>136974.79999999999</v>
      </c>
      <c r="F133" s="63">
        <f>F140+F146+F170+F134</f>
        <v>140994.59999999998</v>
      </c>
      <c r="G133" s="63">
        <f>G140+G146+G170+G134</f>
        <v>145328.20000000001</v>
      </c>
    </row>
    <row r="134" spans="1:7" ht="16.5" customHeight="1" x14ac:dyDescent="0.25">
      <c r="A134" s="8" t="s">
        <v>536</v>
      </c>
      <c r="B134" s="18"/>
      <c r="C134" s="61"/>
      <c r="D134" s="25" t="s">
        <v>537</v>
      </c>
      <c r="E134" s="41">
        <f>E135</f>
        <v>1533</v>
      </c>
      <c r="F134" s="41">
        <f t="shared" ref="F134:G134" si="63">F135</f>
        <v>2266.5</v>
      </c>
      <c r="G134" s="41">
        <f t="shared" si="63"/>
        <v>2266.5</v>
      </c>
    </row>
    <row r="135" spans="1:7" ht="52.5" customHeight="1" x14ac:dyDescent="0.25">
      <c r="A135" s="53" t="s">
        <v>536</v>
      </c>
      <c r="B135" s="53" t="s">
        <v>89</v>
      </c>
      <c r="C135" s="52"/>
      <c r="D135" s="54" t="s">
        <v>442</v>
      </c>
      <c r="E135" s="55">
        <f>E136</f>
        <v>1533</v>
      </c>
      <c r="F135" s="55">
        <f t="shared" ref="F135:G135" si="64">F136</f>
        <v>2266.5</v>
      </c>
      <c r="G135" s="55">
        <f t="shared" si="64"/>
        <v>2266.5</v>
      </c>
    </row>
    <row r="136" spans="1:7" ht="42" customHeight="1" x14ac:dyDescent="0.25">
      <c r="A136" s="8" t="s">
        <v>536</v>
      </c>
      <c r="B136" s="19" t="s">
        <v>90</v>
      </c>
      <c r="C136" s="61"/>
      <c r="D136" s="25" t="s">
        <v>443</v>
      </c>
      <c r="E136" s="41">
        <f>E137</f>
        <v>1533</v>
      </c>
      <c r="F136" s="41">
        <f t="shared" ref="F136:G136" si="65">F137</f>
        <v>2266.5</v>
      </c>
      <c r="G136" s="41">
        <f t="shared" si="65"/>
        <v>2266.5</v>
      </c>
    </row>
    <row r="137" spans="1:7" ht="26.25" customHeight="1" x14ac:dyDescent="0.25">
      <c r="A137" s="8" t="s">
        <v>536</v>
      </c>
      <c r="B137" s="19" t="s">
        <v>466</v>
      </c>
      <c r="C137" s="61"/>
      <c r="D137" s="25" t="s">
        <v>444</v>
      </c>
      <c r="E137" s="41">
        <f>E138</f>
        <v>1533</v>
      </c>
      <c r="F137" s="41">
        <f t="shared" ref="F137:G137" si="66">F138</f>
        <v>2266.5</v>
      </c>
      <c r="G137" s="41">
        <f t="shared" si="66"/>
        <v>2266.5</v>
      </c>
    </row>
    <row r="138" spans="1:7" ht="27.75" customHeight="1" x14ac:dyDescent="0.25">
      <c r="A138" s="8" t="s">
        <v>536</v>
      </c>
      <c r="B138" s="19" t="s">
        <v>481</v>
      </c>
      <c r="C138" s="61"/>
      <c r="D138" s="32" t="s">
        <v>482</v>
      </c>
      <c r="E138" s="41">
        <f>E139</f>
        <v>1533</v>
      </c>
      <c r="F138" s="41">
        <f t="shared" ref="F138:G138" si="67">F139</f>
        <v>2266.5</v>
      </c>
      <c r="G138" s="41">
        <f t="shared" si="67"/>
        <v>2266.5</v>
      </c>
    </row>
    <row r="139" spans="1:7" ht="27" customHeight="1" x14ac:dyDescent="0.25">
      <c r="A139" s="8" t="s">
        <v>536</v>
      </c>
      <c r="B139" s="19" t="s">
        <v>481</v>
      </c>
      <c r="C139" s="7">
        <v>200</v>
      </c>
      <c r="D139" s="32" t="s">
        <v>173</v>
      </c>
      <c r="E139" s="42">
        <v>1533</v>
      </c>
      <c r="F139" s="42">
        <v>2266.5</v>
      </c>
      <c r="G139" s="42">
        <v>2266.5</v>
      </c>
    </row>
    <row r="140" spans="1:7" ht="16.5" customHeight="1" x14ac:dyDescent="0.25">
      <c r="A140" s="11" t="s">
        <v>247</v>
      </c>
      <c r="B140" s="11"/>
      <c r="C140" s="10"/>
      <c r="D140" s="20" t="s">
        <v>248</v>
      </c>
      <c r="E140" s="42">
        <f>E141</f>
        <v>48.9</v>
      </c>
      <c r="F140" s="42">
        <f t="shared" ref="F140:G140" si="68">F141</f>
        <v>48.9</v>
      </c>
      <c r="G140" s="42">
        <f t="shared" si="68"/>
        <v>48.9</v>
      </c>
    </row>
    <row r="141" spans="1:7" ht="53.25" customHeight="1" x14ac:dyDescent="0.25">
      <c r="A141" s="53" t="s">
        <v>247</v>
      </c>
      <c r="B141" s="53" t="s">
        <v>89</v>
      </c>
      <c r="C141" s="52"/>
      <c r="D141" s="54" t="s">
        <v>442</v>
      </c>
      <c r="E141" s="55">
        <f t="shared" ref="E141:G141" si="69">E142</f>
        <v>48.9</v>
      </c>
      <c r="F141" s="55">
        <f t="shared" si="69"/>
        <v>48.9</v>
      </c>
      <c r="G141" s="55">
        <f t="shared" si="69"/>
        <v>48.9</v>
      </c>
    </row>
    <row r="142" spans="1:7" ht="42.75" customHeight="1" x14ac:dyDescent="0.25">
      <c r="A142" s="11" t="s">
        <v>247</v>
      </c>
      <c r="B142" s="11" t="s">
        <v>90</v>
      </c>
      <c r="C142" s="10"/>
      <c r="D142" s="20" t="s">
        <v>443</v>
      </c>
      <c r="E142" s="42">
        <f>E145</f>
        <v>48.9</v>
      </c>
      <c r="F142" s="42">
        <f t="shared" ref="F142:G142" si="70">F145</f>
        <v>48.9</v>
      </c>
      <c r="G142" s="42">
        <f t="shared" si="70"/>
        <v>48.9</v>
      </c>
    </row>
    <row r="143" spans="1:7" ht="27" customHeight="1" x14ac:dyDescent="0.25">
      <c r="A143" s="11" t="s">
        <v>247</v>
      </c>
      <c r="B143" s="11" t="s">
        <v>470</v>
      </c>
      <c r="C143" s="10"/>
      <c r="D143" s="20" t="s">
        <v>445</v>
      </c>
      <c r="E143" s="42">
        <f>E145</f>
        <v>48.9</v>
      </c>
      <c r="F143" s="42">
        <f>F145</f>
        <v>48.9</v>
      </c>
      <c r="G143" s="42">
        <f>G145</f>
        <v>48.9</v>
      </c>
    </row>
    <row r="144" spans="1:7" ht="26.25" customHeight="1" x14ac:dyDescent="0.25">
      <c r="A144" s="11" t="s">
        <v>247</v>
      </c>
      <c r="B144" s="11" t="s">
        <v>472</v>
      </c>
      <c r="C144" s="10"/>
      <c r="D144" s="13" t="s">
        <v>249</v>
      </c>
      <c r="E144" s="42">
        <f>E145</f>
        <v>48.9</v>
      </c>
      <c r="F144" s="42">
        <f t="shared" ref="F144:G144" si="71">F145</f>
        <v>48.9</v>
      </c>
      <c r="G144" s="42">
        <f t="shared" si="71"/>
        <v>48.9</v>
      </c>
    </row>
    <row r="145" spans="1:7" ht="30.75" customHeight="1" x14ac:dyDescent="0.25">
      <c r="A145" s="11" t="s">
        <v>247</v>
      </c>
      <c r="B145" s="11" t="s">
        <v>472</v>
      </c>
      <c r="C145" s="10">
        <v>200</v>
      </c>
      <c r="D145" s="12" t="s">
        <v>173</v>
      </c>
      <c r="E145" s="42">
        <v>48.9</v>
      </c>
      <c r="F145" s="42">
        <v>48.9</v>
      </c>
      <c r="G145" s="42">
        <v>48.9</v>
      </c>
    </row>
    <row r="146" spans="1:7" x14ac:dyDescent="0.25">
      <c r="A146" s="11" t="s">
        <v>46</v>
      </c>
      <c r="B146" s="11"/>
      <c r="C146" s="10"/>
      <c r="D146" s="12" t="s">
        <v>47</v>
      </c>
      <c r="E146" s="42">
        <f>E147</f>
        <v>134743.1</v>
      </c>
      <c r="F146" s="42">
        <f t="shared" ref="F146:G147" si="72">F147</f>
        <v>138362.59999999998</v>
      </c>
      <c r="G146" s="42">
        <f t="shared" si="72"/>
        <v>142861.80000000002</v>
      </c>
    </row>
    <row r="147" spans="1:7" ht="53.25" customHeight="1" x14ac:dyDescent="0.25">
      <c r="A147" s="53" t="s">
        <v>46</v>
      </c>
      <c r="B147" s="53" t="s">
        <v>83</v>
      </c>
      <c r="C147" s="52"/>
      <c r="D147" s="54" t="s">
        <v>292</v>
      </c>
      <c r="E147" s="55">
        <f>E148</f>
        <v>134743.1</v>
      </c>
      <c r="F147" s="55">
        <f t="shared" si="72"/>
        <v>138362.59999999998</v>
      </c>
      <c r="G147" s="55">
        <f t="shared" si="72"/>
        <v>142861.80000000002</v>
      </c>
    </row>
    <row r="148" spans="1:7" ht="41.25" customHeight="1" x14ac:dyDescent="0.25">
      <c r="A148" s="11" t="s">
        <v>46</v>
      </c>
      <c r="B148" s="11" t="s">
        <v>84</v>
      </c>
      <c r="C148" s="10"/>
      <c r="D148" s="12" t="s">
        <v>293</v>
      </c>
      <c r="E148" s="42">
        <f>E149+E165+E160</f>
        <v>134743.1</v>
      </c>
      <c r="F148" s="42">
        <f>F149+F165+F160</f>
        <v>138362.59999999998</v>
      </c>
      <c r="G148" s="42">
        <f>G149+G165+G160</f>
        <v>142861.80000000002</v>
      </c>
    </row>
    <row r="149" spans="1:7" s="3" customFormat="1" ht="30.75" customHeight="1" x14ac:dyDescent="0.25">
      <c r="A149" s="11" t="s">
        <v>46</v>
      </c>
      <c r="B149" s="11" t="s">
        <v>136</v>
      </c>
      <c r="C149" s="10"/>
      <c r="D149" s="12" t="s">
        <v>165</v>
      </c>
      <c r="E149" s="42">
        <f>E152+E154+E158+E150+E156</f>
        <v>124361.20000000001</v>
      </c>
      <c r="F149" s="42">
        <f>F152+F154+F158+F150+F156</f>
        <v>127565.4</v>
      </c>
      <c r="G149" s="42">
        <f>G152+G154+G158+G150+G156</f>
        <v>131632.70000000001</v>
      </c>
    </row>
    <row r="150" spans="1:7" s="3" customFormat="1" ht="43.5" customHeight="1" x14ac:dyDescent="0.25">
      <c r="A150" s="11" t="s">
        <v>46</v>
      </c>
      <c r="B150" s="11" t="s">
        <v>272</v>
      </c>
      <c r="C150" s="10"/>
      <c r="D150" s="12" t="s">
        <v>274</v>
      </c>
      <c r="E150" s="42">
        <f>E151</f>
        <v>36410.400000000001</v>
      </c>
      <c r="F150" s="42">
        <f>F151</f>
        <v>37866.800000000003</v>
      </c>
      <c r="G150" s="42">
        <f>G151</f>
        <v>39381.4</v>
      </c>
    </row>
    <row r="151" spans="1:7" s="3" customFormat="1" ht="30.75" customHeight="1" x14ac:dyDescent="0.25">
      <c r="A151" s="11" t="s">
        <v>46</v>
      </c>
      <c r="B151" s="11" t="s">
        <v>272</v>
      </c>
      <c r="C151" s="10">
        <v>200</v>
      </c>
      <c r="D151" s="12" t="s">
        <v>175</v>
      </c>
      <c r="E151" s="42">
        <v>36410.400000000001</v>
      </c>
      <c r="F151" s="42">
        <v>37866.800000000003</v>
      </c>
      <c r="G151" s="42">
        <v>39381.4</v>
      </c>
    </row>
    <row r="152" spans="1:7" s="3" customFormat="1" ht="30.75" customHeight="1" x14ac:dyDescent="0.25">
      <c r="A152" s="11" t="s">
        <v>46</v>
      </c>
      <c r="B152" s="11" t="s">
        <v>264</v>
      </c>
      <c r="C152" s="10"/>
      <c r="D152" s="12" t="s">
        <v>294</v>
      </c>
      <c r="E152" s="42">
        <f>E153</f>
        <v>48589.2</v>
      </c>
      <c r="F152" s="42">
        <f>F153</f>
        <v>49219.199999999997</v>
      </c>
      <c r="G152" s="42">
        <f>G153</f>
        <v>51188</v>
      </c>
    </row>
    <row r="153" spans="1:7" s="3" customFormat="1" ht="30.75" customHeight="1" x14ac:dyDescent="0.25">
      <c r="A153" s="11" t="s">
        <v>46</v>
      </c>
      <c r="B153" s="11" t="s">
        <v>264</v>
      </c>
      <c r="C153" s="10">
        <v>200</v>
      </c>
      <c r="D153" s="12" t="s">
        <v>175</v>
      </c>
      <c r="E153" s="42">
        <v>48589.2</v>
      </c>
      <c r="F153" s="42">
        <v>49219.199999999997</v>
      </c>
      <c r="G153" s="42">
        <v>51188</v>
      </c>
    </row>
    <row r="154" spans="1:7" s="3" customFormat="1" ht="43.5" customHeight="1" x14ac:dyDescent="0.25">
      <c r="A154" s="11" t="s">
        <v>46</v>
      </c>
      <c r="B154" s="11" t="s">
        <v>169</v>
      </c>
      <c r="C154" s="10"/>
      <c r="D154" s="13" t="s">
        <v>449</v>
      </c>
      <c r="E154" s="42">
        <f>E155</f>
        <v>23562.799999999999</v>
      </c>
      <c r="F154" s="42">
        <f>F155</f>
        <v>35010.6</v>
      </c>
      <c r="G154" s="42">
        <f>G155</f>
        <v>35375.699999999997</v>
      </c>
    </row>
    <row r="155" spans="1:7" s="3" customFormat="1" ht="30.75" customHeight="1" x14ac:dyDescent="0.25">
      <c r="A155" s="11" t="s">
        <v>46</v>
      </c>
      <c r="B155" s="11" t="s">
        <v>169</v>
      </c>
      <c r="C155" s="10">
        <v>200</v>
      </c>
      <c r="D155" s="12" t="s">
        <v>175</v>
      </c>
      <c r="E155" s="42">
        <v>23562.799999999999</v>
      </c>
      <c r="F155" s="42">
        <v>35010.6</v>
      </c>
      <c r="G155" s="42">
        <v>35375.699999999997</v>
      </c>
    </row>
    <row r="156" spans="1:7" s="3" customFormat="1" ht="69" customHeight="1" x14ac:dyDescent="0.25">
      <c r="A156" s="11" t="s">
        <v>46</v>
      </c>
      <c r="B156" s="11" t="s">
        <v>273</v>
      </c>
      <c r="C156" s="10"/>
      <c r="D156" s="12" t="s">
        <v>295</v>
      </c>
      <c r="E156" s="42">
        <f>E157</f>
        <v>10400</v>
      </c>
      <c r="F156" s="42">
        <f>F157</f>
        <v>0</v>
      </c>
      <c r="G156" s="42">
        <f>G157</f>
        <v>0</v>
      </c>
    </row>
    <row r="157" spans="1:7" s="3" customFormat="1" ht="30.75" customHeight="1" x14ac:dyDescent="0.25">
      <c r="A157" s="11" t="s">
        <v>46</v>
      </c>
      <c r="B157" s="11" t="s">
        <v>273</v>
      </c>
      <c r="C157" s="10">
        <v>200</v>
      </c>
      <c r="D157" s="12" t="s">
        <v>175</v>
      </c>
      <c r="E157" s="42">
        <v>10400</v>
      </c>
      <c r="F157" s="42">
        <v>0</v>
      </c>
      <c r="G157" s="42">
        <v>0</v>
      </c>
    </row>
    <row r="158" spans="1:7" ht="41.25" customHeight="1" x14ac:dyDescent="0.25">
      <c r="A158" s="11" t="s">
        <v>46</v>
      </c>
      <c r="B158" s="11" t="s">
        <v>213</v>
      </c>
      <c r="C158" s="10"/>
      <c r="D158" s="12" t="s">
        <v>296</v>
      </c>
      <c r="E158" s="42">
        <f>E159</f>
        <v>5398.8</v>
      </c>
      <c r="F158" s="42">
        <f>F159</f>
        <v>5468.8</v>
      </c>
      <c r="G158" s="42">
        <f>G159</f>
        <v>5687.6</v>
      </c>
    </row>
    <row r="159" spans="1:7" ht="28.5" customHeight="1" x14ac:dyDescent="0.25">
      <c r="A159" s="11" t="s">
        <v>46</v>
      </c>
      <c r="B159" s="11" t="s">
        <v>213</v>
      </c>
      <c r="C159" s="10">
        <v>200</v>
      </c>
      <c r="D159" s="12" t="s">
        <v>175</v>
      </c>
      <c r="E159" s="42">
        <v>5398.8</v>
      </c>
      <c r="F159" s="42">
        <v>5468.8</v>
      </c>
      <c r="G159" s="42">
        <v>5687.6</v>
      </c>
    </row>
    <row r="160" spans="1:7" ht="54.75" customHeight="1" x14ac:dyDescent="0.25">
      <c r="A160" s="11" t="s">
        <v>46</v>
      </c>
      <c r="B160" s="8" t="s">
        <v>297</v>
      </c>
      <c r="C160" s="8"/>
      <c r="D160" s="9" t="s">
        <v>298</v>
      </c>
      <c r="E160" s="43">
        <f>E163+E161</f>
        <v>6423.9</v>
      </c>
      <c r="F160" s="43">
        <f>F163+F161</f>
        <v>6680.9000000000005</v>
      </c>
      <c r="G160" s="43">
        <f>G163+G161</f>
        <v>6948.1</v>
      </c>
    </row>
    <row r="161" spans="1:7" ht="41.25" customHeight="1" x14ac:dyDescent="0.25">
      <c r="A161" s="11" t="s">
        <v>46</v>
      </c>
      <c r="B161" s="8" t="s">
        <v>299</v>
      </c>
      <c r="C161" s="8"/>
      <c r="D161" s="12" t="s">
        <v>300</v>
      </c>
      <c r="E161" s="43">
        <f>E162</f>
        <v>5781.5</v>
      </c>
      <c r="F161" s="43">
        <f t="shared" ref="F161:G163" si="73">F162</f>
        <v>6012.8</v>
      </c>
      <c r="G161" s="43">
        <f t="shared" si="73"/>
        <v>6253.3</v>
      </c>
    </row>
    <row r="162" spans="1:7" ht="30.75" customHeight="1" x14ac:dyDescent="0.25">
      <c r="A162" s="11" t="s">
        <v>46</v>
      </c>
      <c r="B162" s="8" t="s">
        <v>299</v>
      </c>
      <c r="C162" s="8" t="s">
        <v>235</v>
      </c>
      <c r="D162" s="12" t="s">
        <v>175</v>
      </c>
      <c r="E162" s="43">
        <v>5781.5</v>
      </c>
      <c r="F162" s="43">
        <v>6012.8</v>
      </c>
      <c r="G162" s="43">
        <v>6253.3</v>
      </c>
    </row>
    <row r="163" spans="1:7" ht="56.25" customHeight="1" x14ac:dyDescent="0.25">
      <c r="A163" s="11" t="s">
        <v>46</v>
      </c>
      <c r="B163" s="8" t="s">
        <v>302</v>
      </c>
      <c r="C163" s="8"/>
      <c r="D163" s="12" t="s">
        <v>301</v>
      </c>
      <c r="E163" s="43">
        <f>E164</f>
        <v>642.4</v>
      </c>
      <c r="F163" s="43">
        <f t="shared" si="73"/>
        <v>668.1</v>
      </c>
      <c r="G163" s="43">
        <f t="shared" si="73"/>
        <v>694.8</v>
      </c>
    </row>
    <row r="164" spans="1:7" ht="27.75" customHeight="1" x14ac:dyDescent="0.25">
      <c r="A164" s="11" t="s">
        <v>46</v>
      </c>
      <c r="B164" s="8" t="s">
        <v>302</v>
      </c>
      <c r="C164" s="8" t="s">
        <v>235</v>
      </c>
      <c r="D164" s="12" t="s">
        <v>175</v>
      </c>
      <c r="E164" s="43">
        <v>642.4</v>
      </c>
      <c r="F164" s="43">
        <v>668.1</v>
      </c>
      <c r="G164" s="43">
        <v>694.8</v>
      </c>
    </row>
    <row r="165" spans="1:7" ht="41.25" customHeight="1" x14ac:dyDescent="0.25">
      <c r="A165" s="11" t="s">
        <v>46</v>
      </c>
      <c r="B165" s="11" t="s">
        <v>229</v>
      </c>
      <c r="C165" s="10"/>
      <c r="D165" s="12" t="s">
        <v>303</v>
      </c>
      <c r="E165" s="42">
        <f>E168+E166</f>
        <v>3958</v>
      </c>
      <c r="F165" s="42">
        <f>F168+F166</f>
        <v>4116.3</v>
      </c>
      <c r="G165" s="42">
        <f>G168+G166</f>
        <v>4281</v>
      </c>
    </row>
    <row r="166" spans="1:7" ht="41.25" customHeight="1" x14ac:dyDescent="0.25">
      <c r="A166" s="11" t="s">
        <v>46</v>
      </c>
      <c r="B166" s="11" t="s">
        <v>265</v>
      </c>
      <c r="C166" s="10"/>
      <c r="D166" s="12" t="s">
        <v>304</v>
      </c>
      <c r="E166" s="42">
        <f>E167</f>
        <v>3562.2</v>
      </c>
      <c r="F166" s="42">
        <f t="shared" ref="F166:G168" si="74">F167</f>
        <v>3704.7</v>
      </c>
      <c r="G166" s="42">
        <f t="shared" si="74"/>
        <v>3852.9</v>
      </c>
    </row>
    <row r="167" spans="1:7" ht="31.5" customHeight="1" x14ac:dyDescent="0.25">
      <c r="A167" s="11" t="s">
        <v>46</v>
      </c>
      <c r="B167" s="11" t="s">
        <v>265</v>
      </c>
      <c r="C167" s="10">
        <v>200</v>
      </c>
      <c r="D167" s="12" t="s">
        <v>175</v>
      </c>
      <c r="E167" s="42">
        <v>3562.2</v>
      </c>
      <c r="F167" s="42">
        <v>3704.7</v>
      </c>
      <c r="G167" s="42">
        <v>3852.9</v>
      </c>
    </row>
    <row r="168" spans="1:7" ht="54.75" customHeight="1" x14ac:dyDescent="0.25">
      <c r="A168" s="11" t="s">
        <v>46</v>
      </c>
      <c r="B168" s="11" t="s">
        <v>230</v>
      </c>
      <c r="C168" s="10"/>
      <c r="D168" s="12" t="s">
        <v>305</v>
      </c>
      <c r="E168" s="42">
        <f>E169</f>
        <v>395.8</v>
      </c>
      <c r="F168" s="42">
        <f t="shared" si="74"/>
        <v>411.6</v>
      </c>
      <c r="G168" s="42">
        <f t="shared" si="74"/>
        <v>428.1</v>
      </c>
    </row>
    <row r="169" spans="1:7" ht="29.25" customHeight="1" x14ac:dyDescent="0.25">
      <c r="A169" s="11" t="s">
        <v>46</v>
      </c>
      <c r="B169" s="11" t="s">
        <v>230</v>
      </c>
      <c r="C169" s="10">
        <v>200</v>
      </c>
      <c r="D169" s="12" t="s">
        <v>175</v>
      </c>
      <c r="E169" s="42">
        <v>395.8</v>
      </c>
      <c r="F169" s="42">
        <v>411.6</v>
      </c>
      <c r="G169" s="42">
        <v>428.1</v>
      </c>
    </row>
    <row r="170" spans="1:7" ht="17.25" customHeight="1" x14ac:dyDescent="0.25">
      <c r="A170" s="8" t="s">
        <v>49</v>
      </c>
      <c r="B170" s="8"/>
      <c r="C170" s="19"/>
      <c r="D170" s="20" t="s">
        <v>50</v>
      </c>
      <c r="E170" s="43">
        <f>E171+E179</f>
        <v>649.79999999999995</v>
      </c>
      <c r="F170" s="43">
        <f t="shared" ref="F170:G170" si="75">F171+F179</f>
        <v>316.60000000000002</v>
      </c>
      <c r="G170" s="43">
        <f t="shared" si="75"/>
        <v>151</v>
      </c>
    </row>
    <row r="171" spans="1:7" ht="54" customHeight="1" x14ac:dyDescent="0.25">
      <c r="A171" s="53" t="s">
        <v>49</v>
      </c>
      <c r="B171" s="53" t="s">
        <v>83</v>
      </c>
      <c r="C171" s="53"/>
      <c r="D171" s="54" t="s">
        <v>306</v>
      </c>
      <c r="E171" s="55">
        <f>E172</f>
        <v>93.8</v>
      </c>
      <c r="F171" s="55">
        <f t="shared" ref="F171:G171" si="76">F172</f>
        <v>3</v>
      </c>
      <c r="G171" s="55">
        <f t="shared" si="76"/>
        <v>3</v>
      </c>
    </row>
    <row r="172" spans="1:7" ht="39.75" customHeight="1" x14ac:dyDescent="0.25">
      <c r="A172" s="8" t="s">
        <v>49</v>
      </c>
      <c r="B172" s="8" t="s">
        <v>98</v>
      </c>
      <c r="C172" s="8"/>
      <c r="D172" s="21" t="s">
        <v>307</v>
      </c>
      <c r="E172" s="42">
        <f>E173+E176</f>
        <v>93.8</v>
      </c>
      <c r="F172" s="42">
        <f t="shared" ref="F172:G172" si="77">F173+F176</f>
        <v>3</v>
      </c>
      <c r="G172" s="42">
        <f t="shared" si="77"/>
        <v>3</v>
      </c>
    </row>
    <row r="173" spans="1:7" ht="30.75" customHeight="1" x14ac:dyDescent="0.25">
      <c r="A173" s="8" t="s">
        <v>49</v>
      </c>
      <c r="B173" s="8" t="s">
        <v>157</v>
      </c>
      <c r="C173" s="8"/>
      <c r="D173" s="21" t="s">
        <v>158</v>
      </c>
      <c r="E173" s="42">
        <f>E174</f>
        <v>3</v>
      </c>
      <c r="F173" s="42">
        <f t="shared" ref="F173:G174" si="78">F174</f>
        <v>3</v>
      </c>
      <c r="G173" s="42">
        <f t="shared" si="78"/>
        <v>3</v>
      </c>
    </row>
    <row r="174" spans="1:7" ht="44.25" customHeight="1" x14ac:dyDescent="0.25">
      <c r="A174" s="8" t="s">
        <v>49</v>
      </c>
      <c r="B174" s="8" t="s">
        <v>217</v>
      </c>
      <c r="C174" s="48"/>
      <c r="D174" s="21" t="s">
        <v>462</v>
      </c>
      <c r="E174" s="42">
        <f>E175</f>
        <v>3</v>
      </c>
      <c r="F174" s="42">
        <f t="shared" si="78"/>
        <v>3</v>
      </c>
      <c r="G174" s="42">
        <f t="shared" si="78"/>
        <v>3</v>
      </c>
    </row>
    <row r="175" spans="1:7" ht="30" customHeight="1" x14ac:dyDescent="0.25">
      <c r="A175" s="8" t="s">
        <v>49</v>
      </c>
      <c r="B175" s="8" t="s">
        <v>217</v>
      </c>
      <c r="C175" s="11" t="s">
        <v>214</v>
      </c>
      <c r="D175" s="12" t="s">
        <v>175</v>
      </c>
      <c r="E175" s="42">
        <v>3</v>
      </c>
      <c r="F175" s="42">
        <v>3</v>
      </c>
      <c r="G175" s="42">
        <v>3</v>
      </c>
    </row>
    <row r="176" spans="1:7" ht="42.75" customHeight="1" x14ac:dyDescent="0.25">
      <c r="A176" s="8" t="s">
        <v>49</v>
      </c>
      <c r="B176" s="8" t="s">
        <v>257</v>
      </c>
      <c r="C176" s="8"/>
      <c r="D176" s="21" t="s">
        <v>368</v>
      </c>
      <c r="E176" s="42">
        <f>E177</f>
        <v>90.8</v>
      </c>
      <c r="F176" s="42">
        <f t="shared" ref="F176:G177" si="79">F177</f>
        <v>0</v>
      </c>
      <c r="G176" s="42">
        <f t="shared" si="79"/>
        <v>0</v>
      </c>
    </row>
    <row r="177" spans="1:7" ht="42" customHeight="1" x14ac:dyDescent="0.25">
      <c r="A177" s="8" t="s">
        <v>49</v>
      </c>
      <c r="B177" s="8" t="s">
        <v>258</v>
      </c>
      <c r="C177" s="48"/>
      <c r="D177" s="21" t="s">
        <v>369</v>
      </c>
      <c r="E177" s="42">
        <f>E178</f>
        <v>90.8</v>
      </c>
      <c r="F177" s="42">
        <f t="shared" si="79"/>
        <v>0</v>
      </c>
      <c r="G177" s="42">
        <f t="shared" si="79"/>
        <v>0</v>
      </c>
    </row>
    <row r="178" spans="1:7" ht="30" customHeight="1" x14ac:dyDescent="0.25">
      <c r="A178" s="8" t="s">
        <v>49</v>
      </c>
      <c r="B178" s="8" t="s">
        <v>258</v>
      </c>
      <c r="C178" s="11" t="s">
        <v>214</v>
      </c>
      <c r="D178" s="12" t="s">
        <v>175</v>
      </c>
      <c r="E178" s="42">
        <v>90.8</v>
      </c>
      <c r="F178" s="42">
        <v>0</v>
      </c>
      <c r="G178" s="42">
        <v>0</v>
      </c>
    </row>
    <row r="179" spans="1:7" ht="51.75" customHeight="1" x14ac:dyDescent="0.25">
      <c r="A179" s="53" t="s">
        <v>49</v>
      </c>
      <c r="B179" s="53" t="s">
        <v>89</v>
      </c>
      <c r="C179" s="52"/>
      <c r="D179" s="54" t="s">
        <v>442</v>
      </c>
      <c r="E179" s="55">
        <f t="shared" ref="E179:G180" si="80">E180</f>
        <v>556</v>
      </c>
      <c r="F179" s="55">
        <f t="shared" si="80"/>
        <v>313.60000000000002</v>
      </c>
      <c r="G179" s="55">
        <f t="shared" si="80"/>
        <v>148</v>
      </c>
    </row>
    <row r="180" spans="1:7" ht="41.25" customHeight="1" x14ac:dyDescent="0.25">
      <c r="A180" s="11" t="s">
        <v>49</v>
      </c>
      <c r="B180" s="11" t="s">
        <v>90</v>
      </c>
      <c r="C180" s="10"/>
      <c r="D180" s="20" t="s">
        <v>443</v>
      </c>
      <c r="E180" s="42">
        <f>E181</f>
        <v>556</v>
      </c>
      <c r="F180" s="42">
        <f t="shared" si="80"/>
        <v>313.60000000000002</v>
      </c>
      <c r="G180" s="42">
        <f t="shared" si="80"/>
        <v>148</v>
      </c>
    </row>
    <row r="181" spans="1:7" ht="30" customHeight="1" x14ac:dyDescent="0.25">
      <c r="A181" s="11" t="s">
        <v>49</v>
      </c>
      <c r="B181" s="11" t="s">
        <v>466</v>
      </c>
      <c r="C181" s="10"/>
      <c r="D181" s="20" t="s">
        <v>444</v>
      </c>
      <c r="E181" s="42">
        <f>E182+E184</f>
        <v>556</v>
      </c>
      <c r="F181" s="42">
        <f>F182+F184</f>
        <v>313.60000000000002</v>
      </c>
      <c r="G181" s="42">
        <f>G182+G184</f>
        <v>148</v>
      </c>
    </row>
    <row r="182" spans="1:7" ht="19.5" customHeight="1" x14ac:dyDescent="0.25">
      <c r="A182" s="11" t="s">
        <v>49</v>
      </c>
      <c r="B182" s="11" t="s">
        <v>473</v>
      </c>
      <c r="C182" s="10"/>
      <c r="D182" s="13" t="s">
        <v>263</v>
      </c>
      <c r="E182" s="42">
        <f>E183</f>
        <v>556</v>
      </c>
      <c r="F182" s="42">
        <f t="shared" ref="F182:G182" si="81">F183</f>
        <v>196</v>
      </c>
      <c r="G182" s="42">
        <f t="shared" si="81"/>
        <v>148</v>
      </c>
    </row>
    <row r="183" spans="1:7" ht="30" customHeight="1" x14ac:dyDescent="0.25">
      <c r="A183" s="11" t="s">
        <v>49</v>
      </c>
      <c r="B183" s="11" t="s">
        <v>473</v>
      </c>
      <c r="C183" s="10">
        <v>200</v>
      </c>
      <c r="D183" s="12" t="s">
        <v>173</v>
      </c>
      <c r="E183" s="42">
        <v>556</v>
      </c>
      <c r="F183" s="42">
        <v>196</v>
      </c>
      <c r="G183" s="42">
        <v>148</v>
      </c>
    </row>
    <row r="184" spans="1:7" ht="30" customHeight="1" x14ac:dyDescent="0.25">
      <c r="A184" s="11" t="s">
        <v>49</v>
      </c>
      <c r="B184" s="11" t="s">
        <v>596</v>
      </c>
      <c r="C184" s="10"/>
      <c r="D184" s="12" t="s">
        <v>597</v>
      </c>
      <c r="E184" s="42">
        <f>E185</f>
        <v>0</v>
      </c>
      <c r="F184" s="42">
        <f>F185</f>
        <v>117.6</v>
      </c>
      <c r="G184" s="42">
        <f>G185</f>
        <v>0</v>
      </c>
    </row>
    <row r="185" spans="1:7" ht="30" customHeight="1" x14ac:dyDescent="0.25">
      <c r="A185" s="11" t="s">
        <v>49</v>
      </c>
      <c r="B185" s="11" t="s">
        <v>596</v>
      </c>
      <c r="C185" s="10">
        <v>200</v>
      </c>
      <c r="D185" s="12" t="s">
        <v>173</v>
      </c>
      <c r="E185" s="42">
        <v>0</v>
      </c>
      <c r="F185" s="42">
        <v>117.6</v>
      </c>
      <c r="G185" s="42">
        <v>0</v>
      </c>
    </row>
    <row r="186" spans="1:7" ht="15.75" customHeight="1" x14ac:dyDescent="0.25">
      <c r="A186" s="15" t="s">
        <v>51</v>
      </c>
      <c r="B186" s="15"/>
      <c r="C186" s="14"/>
      <c r="D186" s="65" t="s">
        <v>203</v>
      </c>
      <c r="E186" s="44">
        <f>E187+E193+E245+E315</f>
        <v>260358.3</v>
      </c>
      <c r="F186" s="44">
        <f>F187+F193+F245+F315</f>
        <v>31719.399999999998</v>
      </c>
      <c r="G186" s="44">
        <f>G187+G193+G245+G315</f>
        <v>32510.099999999995</v>
      </c>
    </row>
    <row r="187" spans="1:7" ht="15.75" customHeight="1" x14ac:dyDescent="0.25">
      <c r="A187" s="11" t="s">
        <v>71</v>
      </c>
      <c r="B187" s="11"/>
      <c r="C187" s="10"/>
      <c r="D187" s="12" t="s">
        <v>72</v>
      </c>
      <c r="E187" s="42">
        <f>E188</f>
        <v>1256.7</v>
      </c>
      <c r="F187" s="42">
        <f t="shared" ref="F187:G187" si="82">F188</f>
        <v>1261.5</v>
      </c>
      <c r="G187" s="42">
        <f t="shared" si="82"/>
        <v>1266.4000000000001</v>
      </c>
    </row>
    <row r="188" spans="1:7" ht="54.75" customHeight="1" x14ac:dyDescent="0.25">
      <c r="A188" s="53" t="s">
        <v>71</v>
      </c>
      <c r="B188" s="53" t="s">
        <v>89</v>
      </c>
      <c r="C188" s="52"/>
      <c r="D188" s="54" t="s">
        <v>442</v>
      </c>
      <c r="E188" s="55">
        <f t="shared" ref="E188:G191" si="83">E189</f>
        <v>1256.7</v>
      </c>
      <c r="F188" s="55">
        <f t="shared" si="83"/>
        <v>1261.5</v>
      </c>
      <c r="G188" s="55">
        <f t="shared" si="83"/>
        <v>1266.4000000000001</v>
      </c>
    </row>
    <row r="189" spans="1:7" ht="42.75" customHeight="1" x14ac:dyDescent="0.25">
      <c r="A189" s="11" t="s">
        <v>71</v>
      </c>
      <c r="B189" s="11" t="s">
        <v>90</v>
      </c>
      <c r="C189" s="10"/>
      <c r="D189" s="12" t="s">
        <v>443</v>
      </c>
      <c r="E189" s="42">
        <f>E190</f>
        <v>1256.7</v>
      </c>
      <c r="F189" s="42">
        <f t="shared" si="83"/>
        <v>1261.5</v>
      </c>
      <c r="G189" s="42">
        <f t="shared" si="83"/>
        <v>1266.4000000000001</v>
      </c>
    </row>
    <row r="190" spans="1:7" ht="28.5" customHeight="1" x14ac:dyDescent="0.25">
      <c r="A190" s="11" t="s">
        <v>71</v>
      </c>
      <c r="B190" s="11" t="s">
        <v>470</v>
      </c>
      <c r="C190" s="10"/>
      <c r="D190" s="12" t="s">
        <v>445</v>
      </c>
      <c r="E190" s="42">
        <f>E191</f>
        <v>1256.7</v>
      </c>
      <c r="F190" s="42">
        <f t="shared" si="83"/>
        <v>1261.5</v>
      </c>
      <c r="G190" s="42">
        <f t="shared" si="83"/>
        <v>1266.4000000000001</v>
      </c>
    </row>
    <row r="191" spans="1:7" ht="18" customHeight="1" x14ac:dyDescent="0.25">
      <c r="A191" s="11" t="s">
        <v>71</v>
      </c>
      <c r="B191" s="11" t="s">
        <v>471</v>
      </c>
      <c r="C191" s="10"/>
      <c r="D191" s="12" t="s">
        <v>448</v>
      </c>
      <c r="E191" s="42">
        <f t="shared" si="83"/>
        <v>1256.7</v>
      </c>
      <c r="F191" s="42">
        <f t="shared" si="83"/>
        <v>1261.5</v>
      </c>
      <c r="G191" s="42">
        <f t="shared" si="83"/>
        <v>1266.4000000000001</v>
      </c>
    </row>
    <row r="192" spans="1:7" ht="27.75" customHeight="1" x14ac:dyDescent="0.25">
      <c r="A192" s="11" t="s">
        <v>71</v>
      </c>
      <c r="B192" s="11" t="s">
        <v>471</v>
      </c>
      <c r="C192" s="10">
        <v>200</v>
      </c>
      <c r="D192" s="12" t="s">
        <v>173</v>
      </c>
      <c r="E192" s="42">
        <v>1256.7</v>
      </c>
      <c r="F192" s="42">
        <v>1261.5</v>
      </c>
      <c r="G192" s="42">
        <v>1266.4000000000001</v>
      </c>
    </row>
    <row r="193" spans="1:7" ht="18" customHeight="1" x14ac:dyDescent="0.25">
      <c r="A193" s="11" t="s">
        <v>201</v>
      </c>
      <c r="B193" s="11"/>
      <c r="C193" s="10"/>
      <c r="D193" s="12" t="s">
        <v>202</v>
      </c>
      <c r="E193" s="42">
        <f t="shared" ref="E193:G193" si="84">E194</f>
        <v>212471.8</v>
      </c>
      <c r="F193" s="42">
        <f t="shared" si="84"/>
        <v>5404.5</v>
      </c>
      <c r="G193" s="42">
        <f t="shared" si="84"/>
        <v>5617.6</v>
      </c>
    </row>
    <row r="194" spans="1:7" ht="55.5" customHeight="1" x14ac:dyDescent="0.25">
      <c r="A194" s="53" t="s">
        <v>201</v>
      </c>
      <c r="B194" s="53" t="s">
        <v>83</v>
      </c>
      <c r="C194" s="52"/>
      <c r="D194" s="54" t="s">
        <v>292</v>
      </c>
      <c r="E194" s="55">
        <f t="shared" ref="E194:G236" si="85">E195</f>
        <v>212471.8</v>
      </c>
      <c r="F194" s="55">
        <f t="shared" si="85"/>
        <v>5404.5</v>
      </c>
      <c r="G194" s="55">
        <f t="shared" si="85"/>
        <v>5617.6</v>
      </c>
    </row>
    <row r="195" spans="1:7" ht="41.25" customHeight="1" x14ac:dyDescent="0.25">
      <c r="A195" s="11" t="s">
        <v>201</v>
      </c>
      <c r="B195" s="11" t="s">
        <v>250</v>
      </c>
      <c r="C195" s="10"/>
      <c r="D195" s="12" t="s">
        <v>308</v>
      </c>
      <c r="E195" s="42">
        <f>E196+E242</f>
        <v>212471.8</v>
      </c>
      <c r="F195" s="42">
        <f>F196+F242</f>
        <v>5404.5</v>
      </c>
      <c r="G195" s="42">
        <f>G196+G242</f>
        <v>5617.6</v>
      </c>
    </row>
    <row r="196" spans="1:7" ht="27.75" customHeight="1" x14ac:dyDescent="0.25">
      <c r="A196" s="11" t="s">
        <v>201</v>
      </c>
      <c r="B196" s="11" t="s">
        <v>251</v>
      </c>
      <c r="C196" s="10"/>
      <c r="D196" s="12" t="s">
        <v>309</v>
      </c>
      <c r="E196" s="42">
        <f>E197+E200+E204+E206+E208+E210+E212+E214+E216+E218+E220+E222+E224+E226+E228+E230+E232+E234+E236+E202+E238+E240</f>
        <v>20519.199999999997</v>
      </c>
      <c r="F196" s="42">
        <f>F197+F200+F204+F206+F208+F210+F212+F214+F216+F218+F220+F222+F224+F226+F228+F230+F232+F234+F236+F202+F238+F240</f>
        <v>5404.5</v>
      </c>
      <c r="G196" s="42">
        <f>G197+G200+G204+G206+G208+G210+G212+G214+G216+G218+G220+G222+G224+G226+G228+G230+G232+G234+G236+G202+G238+G240</f>
        <v>5617.6</v>
      </c>
    </row>
    <row r="197" spans="1:7" ht="30.75" customHeight="1" x14ac:dyDescent="0.25">
      <c r="A197" s="11" t="s">
        <v>201</v>
      </c>
      <c r="B197" s="11" t="s">
        <v>310</v>
      </c>
      <c r="C197" s="10"/>
      <c r="D197" s="12" t="s">
        <v>463</v>
      </c>
      <c r="E197" s="42">
        <f>E198+E199</f>
        <v>10422.099999999999</v>
      </c>
      <c r="F197" s="42">
        <f>F198+F199</f>
        <v>2580.1000000000004</v>
      </c>
      <c r="G197" s="42">
        <f>G198+G199</f>
        <v>2680.2000000000003</v>
      </c>
    </row>
    <row r="198" spans="1:7" ht="30.75" customHeight="1" x14ac:dyDescent="0.25">
      <c r="A198" s="11" t="s">
        <v>201</v>
      </c>
      <c r="B198" s="11" t="s">
        <v>310</v>
      </c>
      <c r="C198" s="10">
        <v>200</v>
      </c>
      <c r="D198" s="12" t="s">
        <v>175</v>
      </c>
      <c r="E198" s="42">
        <v>10347.299999999999</v>
      </c>
      <c r="F198" s="42">
        <v>2505.3000000000002</v>
      </c>
      <c r="G198" s="42">
        <v>2605.4</v>
      </c>
    </row>
    <row r="199" spans="1:7" ht="19.5" customHeight="1" x14ac:dyDescent="0.25">
      <c r="A199" s="11" t="s">
        <v>201</v>
      </c>
      <c r="B199" s="11" t="s">
        <v>310</v>
      </c>
      <c r="C199" s="10">
        <v>800</v>
      </c>
      <c r="D199" s="12" t="s">
        <v>38</v>
      </c>
      <c r="E199" s="42">
        <v>74.8</v>
      </c>
      <c r="F199" s="42">
        <v>74.8</v>
      </c>
      <c r="G199" s="42">
        <v>74.8</v>
      </c>
    </row>
    <row r="200" spans="1:7" ht="16.5" customHeight="1" x14ac:dyDescent="0.25">
      <c r="A200" s="11" t="s">
        <v>201</v>
      </c>
      <c r="B200" s="11" t="s">
        <v>311</v>
      </c>
      <c r="C200" s="10"/>
      <c r="D200" s="12" t="s">
        <v>312</v>
      </c>
      <c r="E200" s="42">
        <f>E201</f>
        <v>2715.8</v>
      </c>
      <c r="F200" s="42">
        <f>F201</f>
        <v>2824.4</v>
      </c>
      <c r="G200" s="42">
        <f>G201</f>
        <v>2937.4</v>
      </c>
    </row>
    <row r="201" spans="1:7" ht="30.75" customHeight="1" x14ac:dyDescent="0.25">
      <c r="A201" s="11" t="s">
        <v>201</v>
      </c>
      <c r="B201" s="11" t="s">
        <v>311</v>
      </c>
      <c r="C201" s="10">
        <v>200</v>
      </c>
      <c r="D201" s="12" t="s">
        <v>175</v>
      </c>
      <c r="E201" s="42">
        <v>2715.8</v>
      </c>
      <c r="F201" s="42">
        <v>2824.4</v>
      </c>
      <c r="G201" s="42">
        <v>2937.4</v>
      </c>
    </row>
    <row r="202" spans="1:7" ht="16.5" customHeight="1" x14ac:dyDescent="0.25">
      <c r="A202" s="11" t="s">
        <v>201</v>
      </c>
      <c r="B202" s="19" t="s">
        <v>544</v>
      </c>
      <c r="C202" s="10"/>
      <c r="D202" s="12" t="s">
        <v>545</v>
      </c>
      <c r="E202" s="42">
        <f>E203</f>
        <v>2300</v>
      </c>
      <c r="F202" s="42">
        <f>F203</f>
        <v>0</v>
      </c>
      <c r="G202" s="42">
        <f>G203</f>
        <v>0</v>
      </c>
    </row>
    <row r="203" spans="1:7" ht="30.75" customHeight="1" x14ac:dyDescent="0.25">
      <c r="A203" s="11" t="s">
        <v>201</v>
      </c>
      <c r="B203" s="11" t="s">
        <v>544</v>
      </c>
      <c r="C203" s="10">
        <v>200</v>
      </c>
      <c r="D203" s="12" t="s">
        <v>175</v>
      </c>
      <c r="E203" s="42">
        <v>2300</v>
      </c>
      <c r="F203" s="42">
        <v>0</v>
      </c>
      <c r="G203" s="42">
        <v>0</v>
      </c>
    </row>
    <row r="204" spans="1:7" ht="57" customHeight="1" x14ac:dyDescent="0.25">
      <c r="A204" s="11" t="s">
        <v>201</v>
      </c>
      <c r="B204" s="22" t="s">
        <v>602</v>
      </c>
      <c r="C204" s="87"/>
      <c r="D204" s="12" t="s">
        <v>603</v>
      </c>
      <c r="E204" s="42">
        <f t="shared" si="85"/>
        <v>500</v>
      </c>
      <c r="F204" s="42">
        <f t="shared" si="85"/>
        <v>0</v>
      </c>
      <c r="G204" s="42">
        <f t="shared" si="85"/>
        <v>0</v>
      </c>
    </row>
    <row r="205" spans="1:7" ht="30" customHeight="1" x14ac:dyDescent="0.25">
      <c r="A205" s="11" t="s">
        <v>201</v>
      </c>
      <c r="B205" s="22" t="s">
        <v>602</v>
      </c>
      <c r="C205" s="10">
        <v>200</v>
      </c>
      <c r="D205" s="12" t="s">
        <v>175</v>
      </c>
      <c r="E205" s="42">
        <v>500</v>
      </c>
      <c r="F205" s="42">
        <v>0</v>
      </c>
      <c r="G205" s="42">
        <v>0</v>
      </c>
    </row>
    <row r="206" spans="1:7" ht="72" customHeight="1" x14ac:dyDescent="0.25">
      <c r="A206" s="11" t="s">
        <v>201</v>
      </c>
      <c r="B206" s="22" t="s">
        <v>604</v>
      </c>
      <c r="C206" s="87"/>
      <c r="D206" s="12" t="s">
        <v>605</v>
      </c>
      <c r="E206" s="42">
        <f t="shared" si="85"/>
        <v>500</v>
      </c>
      <c r="F206" s="42">
        <f t="shared" si="85"/>
        <v>0</v>
      </c>
      <c r="G206" s="42">
        <f t="shared" si="85"/>
        <v>0</v>
      </c>
    </row>
    <row r="207" spans="1:7" ht="30" customHeight="1" x14ac:dyDescent="0.25">
      <c r="A207" s="11" t="s">
        <v>201</v>
      </c>
      <c r="B207" s="22" t="s">
        <v>604</v>
      </c>
      <c r="C207" s="10">
        <v>200</v>
      </c>
      <c r="D207" s="12" t="s">
        <v>175</v>
      </c>
      <c r="E207" s="42">
        <v>500</v>
      </c>
      <c r="F207" s="42">
        <v>0</v>
      </c>
      <c r="G207" s="42">
        <v>0</v>
      </c>
    </row>
    <row r="208" spans="1:7" ht="64.5" customHeight="1" x14ac:dyDescent="0.25">
      <c r="A208" s="11" t="s">
        <v>201</v>
      </c>
      <c r="B208" s="22" t="s">
        <v>606</v>
      </c>
      <c r="C208" s="87"/>
      <c r="D208" s="12" t="s">
        <v>607</v>
      </c>
      <c r="E208" s="42">
        <f t="shared" si="85"/>
        <v>500</v>
      </c>
      <c r="F208" s="42">
        <f t="shared" si="85"/>
        <v>0</v>
      </c>
      <c r="G208" s="42">
        <f t="shared" si="85"/>
        <v>0</v>
      </c>
    </row>
    <row r="209" spans="1:7" ht="30" customHeight="1" x14ac:dyDescent="0.25">
      <c r="A209" s="11" t="s">
        <v>201</v>
      </c>
      <c r="B209" s="22" t="s">
        <v>606</v>
      </c>
      <c r="C209" s="10">
        <v>200</v>
      </c>
      <c r="D209" s="12" t="s">
        <v>175</v>
      </c>
      <c r="E209" s="42">
        <v>500</v>
      </c>
      <c r="F209" s="42">
        <v>0</v>
      </c>
      <c r="G209" s="42">
        <v>0</v>
      </c>
    </row>
    <row r="210" spans="1:7" ht="67.5" customHeight="1" x14ac:dyDescent="0.25">
      <c r="A210" s="11" t="s">
        <v>201</v>
      </c>
      <c r="B210" s="22" t="s">
        <v>608</v>
      </c>
      <c r="C210" s="87"/>
      <c r="D210" s="12" t="s">
        <v>609</v>
      </c>
      <c r="E210" s="42">
        <f t="shared" si="85"/>
        <v>200</v>
      </c>
      <c r="F210" s="42">
        <f t="shared" si="85"/>
        <v>0</v>
      </c>
      <c r="G210" s="42">
        <f t="shared" si="85"/>
        <v>0</v>
      </c>
    </row>
    <row r="211" spans="1:7" ht="30" customHeight="1" x14ac:dyDescent="0.25">
      <c r="A211" s="11" t="s">
        <v>201</v>
      </c>
      <c r="B211" s="22" t="s">
        <v>608</v>
      </c>
      <c r="C211" s="10">
        <v>200</v>
      </c>
      <c r="D211" s="12" t="s">
        <v>175</v>
      </c>
      <c r="E211" s="42">
        <v>200</v>
      </c>
      <c r="F211" s="42">
        <v>0</v>
      </c>
      <c r="G211" s="42">
        <v>0</v>
      </c>
    </row>
    <row r="212" spans="1:7" ht="57" customHeight="1" x14ac:dyDescent="0.25">
      <c r="A212" s="11" t="s">
        <v>201</v>
      </c>
      <c r="B212" s="22" t="s">
        <v>610</v>
      </c>
      <c r="C212" s="87"/>
      <c r="D212" s="12" t="s">
        <v>611</v>
      </c>
      <c r="E212" s="42">
        <f t="shared" si="85"/>
        <v>200</v>
      </c>
      <c r="F212" s="42">
        <f t="shared" si="85"/>
        <v>0</v>
      </c>
      <c r="G212" s="42">
        <f t="shared" si="85"/>
        <v>0</v>
      </c>
    </row>
    <row r="213" spans="1:7" ht="30" customHeight="1" x14ac:dyDescent="0.25">
      <c r="A213" s="11" t="s">
        <v>201</v>
      </c>
      <c r="B213" s="22" t="s">
        <v>610</v>
      </c>
      <c r="C213" s="10">
        <v>200</v>
      </c>
      <c r="D213" s="12" t="s">
        <v>175</v>
      </c>
      <c r="E213" s="42">
        <v>200</v>
      </c>
      <c r="F213" s="42">
        <v>0</v>
      </c>
      <c r="G213" s="42">
        <v>0</v>
      </c>
    </row>
    <row r="214" spans="1:7" ht="69.75" customHeight="1" x14ac:dyDescent="0.25">
      <c r="A214" s="11" t="s">
        <v>201</v>
      </c>
      <c r="B214" s="22" t="s">
        <v>612</v>
      </c>
      <c r="C214" s="87"/>
      <c r="D214" s="12" t="s">
        <v>613</v>
      </c>
      <c r="E214" s="42">
        <f t="shared" si="85"/>
        <v>215.3</v>
      </c>
      <c r="F214" s="42">
        <f t="shared" si="85"/>
        <v>0</v>
      </c>
      <c r="G214" s="42">
        <f t="shared" si="85"/>
        <v>0</v>
      </c>
    </row>
    <row r="215" spans="1:7" ht="30" customHeight="1" x14ac:dyDescent="0.25">
      <c r="A215" s="11" t="s">
        <v>201</v>
      </c>
      <c r="B215" s="22" t="s">
        <v>612</v>
      </c>
      <c r="C215" s="10">
        <v>200</v>
      </c>
      <c r="D215" s="12" t="s">
        <v>175</v>
      </c>
      <c r="E215" s="42">
        <v>215.3</v>
      </c>
      <c r="F215" s="42">
        <v>0</v>
      </c>
      <c r="G215" s="42">
        <v>0</v>
      </c>
    </row>
    <row r="216" spans="1:7" ht="68.25" customHeight="1" x14ac:dyDescent="0.25">
      <c r="A216" s="11" t="s">
        <v>201</v>
      </c>
      <c r="B216" s="22" t="s">
        <v>614</v>
      </c>
      <c r="C216" s="87"/>
      <c r="D216" s="12" t="s">
        <v>615</v>
      </c>
      <c r="E216" s="42">
        <f t="shared" si="85"/>
        <v>173.1</v>
      </c>
      <c r="F216" s="42">
        <f t="shared" si="85"/>
        <v>0</v>
      </c>
      <c r="G216" s="42">
        <f t="shared" si="85"/>
        <v>0</v>
      </c>
    </row>
    <row r="217" spans="1:7" ht="30" customHeight="1" x14ac:dyDescent="0.25">
      <c r="A217" s="11" t="s">
        <v>201</v>
      </c>
      <c r="B217" s="22" t="s">
        <v>614</v>
      </c>
      <c r="C217" s="10">
        <v>200</v>
      </c>
      <c r="D217" s="12" t="s">
        <v>175</v>
      </c>
      <c r="E217" s="42">
        <v>173.1</v>
      </c>
      <c r="F217" s="42">
        <v>0</v>
      </c>
      <c r="G217" s="42">
        <v>0</v>
      </c>
    </row>
    <row r="218" spans="1:7" ht="57.75" customHeight="1" x14ac:dyDescent="0.25">
      <c r="A218" s="11" t="s">
        <v>201</v>
      </c>
      <c r="B218" s="22" t="s">
        <v>616</v>
      </c>
      <c r="C218" s="87"/>
      <c r="D218" s="12" t="s">
        <v>617</v>
      </c>
      <c r="E218" s="42">
        <f t="shared" si="85"/>
        <v>274.60000000000002</v>
      </c>
      <c r="F218" s="42">
        <f t="shared" si="85"/>
        <v>0</v>
      </c>
      <c r="G218" s="42">
        <f t="shared" si="85"/>
        <v>0</v>
      </c>
    </row>
    <row r="219" spans="1:7" ht="30" customHeight="1" x14ac:dyDescent="0.25">
      <c r="A219" s="11" t="s">
        <v>201</v>
      </c>
      <c r="B219" s="22" t="s">
        <v>616</v>
      </c>
      <c r="C219" s="10">
        <v>200</v>
      </c>
      <c r="D219" s="12" t="s">
        <v>175</v>
      </c>
      <c r="E219" s="42">
        <v>274.60000000000002</v>
      </c>
      <c r="F219" s="42">
        <v>0</v>
      </c>
      <c r="G219" s="42">
        <v>0</v>
      </c>
    </row>
    <row r="220" spans="1:7" ht="55.5" customHeight="1" x14ac:dyDescent="0.25">
      <c r="A220" s="11" t="s">
        <v>201</v>
      </c>
      <c r="B220" s="22" t="s">
        <v>618</v>
      </c>
      <c r="C220" s="87"/>
      <c r="D220" s="12" t="s">
        <v>619</v>
      </c>
      <c r="E220" s="42">
        <f t="shared" si="85"/>
        <v>297.10000000000002</v>
      </c>
      <c r="F220" s="42">
        <f t="shared" si="85"/>
        <v>0</v>
      </c>
      <c r="G220" s="42">
        <f t="shared" si="85"/>
        <v>0</v>
      </c>
    </row>
    <row r="221" spans="1:7" ht="30" customHeight="1" x14ac:dyDescent="0.25">
      <c r="A221" s="11" t="s">
        <v>201</v>
      </c>
      <c r="B221" s="22" t="s">
        <v>618</v>
      </c>
      <c r="C221" s="10">
        <v>200</v>
      </c>
      <c r="D221" s="12" t="s">
        <v>175</v>
      </c>
      <c r="E221" s="42">
        <v>297.10000000000002</v>
      </c>
      <c r="F221" s="42">
        <v>0</v>
      </c>
      <c r="G221" s="42">
        <v>0</v>
      </c>
    </row>
    <row r="222" spans="1:7" ht="57" customHeight="1" x14ac:dyDescent="0.25">
      <c r="A222" s="11" t="s">
        <v>201</v>
      </c>
      <c r="B222" s="22" t="s">
        <v>620</v>
      </c>
      <c r="C222" s="87"/>
      <c r="D222" s="12" t="s">
        <v>621</v>
      </c>
      <c r="E222" s="42">
        <f t="shared" si="85"/>
        <v>74.599999999999994</v>
      </c>
      <c r="F222" s="42">
        <f t="shared" si="85"/>
        <v>0</v>
      </c>
      <c r="G222" s="42">
        <f t="shared" si="85"/>
        <v>0</v>
      </c>
    </row>
    <row r="223" spans="1:7" ht="30" customHeight="1" x14ac:dyDescent="0.25">
      <c r="A223" s="11" t="s">
        <v>201</v>
      </c>
      <c r="B223" s="22" t="s">
        <v>620</v>
      </c>
      <c r="C223" s="10">
        <v>200</v>
      </c>
      <c r="D223" s="12" t="s">
        <v>175</v>
      </c>
      <c r="E223" s="42">
        <v>74.599999999999994</v>
      </c>
      <c r="F223" s="42">
        <v>0</v>
      </c>
      <c r="G223" s="42">
        <v>0</v>
      </c>
    </row>
    <row r="224" spans="1:7" ht="54" customHeight="1" x14ac:dyDescent="0.25">
      <c r="A224" s="11" t="s">
        <v>201</v>
      </c>
      <c r="B224" s="22" t="s">
        <v>622</v>
      </c>
      <c r="C224" s="87"/>
      <c r="D224" s="12" t="s">
        <v>623</v>
      </c>
      <c r="E224" s="42">
        <f t="shared" si="85"/>
        <v>300</v>
      </c>
      <c r="F224" s="42">
        <f t="shared" si="85"/>
        <v>0</v>
      </c>
      <c r="G224" s="42">
        <f t="shared" si="85"/>
        <v>0</v>
      </c>
    </row>
    <row r="225" spans="1:7" ht="30" customHeight="1" x14ac:dyDescent="0.25">
      <c r="A225" s="11" t="s">
        <v>201</v>
      </c>
      <c r="B225" s="22" t="s">
        <v>622</v>
      </c>
      <c r="C225" s="10">
        <v>200</v>
      </c>
      <c r="D225" s="12" t="s">
        <v>175</v>
      </c>
      <c r="E225" s="42">
        <v>300</v>
      </c>
      <c r="F225" s="42">
        <v>0</v>
      </c>
      <c r="G225" s="42">
        <v>0</v>
      </c>
    </row>
    <row r="226" spans="1:7" ht="66.75" customHeight="1" x14ac:dyDescent="0.25">
      <c r="A226" s="11" t="s">
        <v>201</v>
      </c>
      <c r="B226" s="22" t="s">
        <v>624</v>
      </c>
      <c r="C226" s="10"/>
      <c r="D226" s="12" t="s">
        <v>625</v>
      </c>
      <c r="E226" s="42">
        <f>E227</f>
        <v>574.5</v>
      </c>
      <c r="F226" s="42">
        <f t="shared" si="85"/>
        <v>0</v>
      </c>
      <c r="G226" s="42">
        <f t="shared" si="85"/>
        <v>0</v>
      </c>
    </row>
    <row r="227" spans="1:7" ht="30" customHeight="1" x14ac:dyDescent="0.25">
      <c r="A227" s="11" t="s">
        <v>201</v>
      </c>
      <c r="B227" s="22" t="s">
        <v>624</v>
      </c>
      <c r="C227" s="10">
        <v>200</v>
      </c>
      <c r="D227" s="12" t="s">
        <v>175</v>
      </c>
      <c r="E227" s="42">
        <v>574.5</v>
      </c>
      <c r="F227" s="42">
        <v>0</v>
      </c>
      <c r="G227" s="42">
        <v>0</v>
      </c>
    </row>
    <row r="228" spans="1:7" ht="69.75" customHeight="1" x14ac:dyDescent="0.25">
      <c r="A228" s="11" t="s">
        <v>201</v>
      </c>
      <c r="B228" s="22" t="s">
        <v>626</v>
      </c>
      <c r="C228" s="10"/>
      <c r="D228" s="12" t="s">
        <v>627</v>
      </c>
      <c r="E228" s="42">
        <f>E229</f>
        <v>146</v>
      </c>
      <c r="F228" s="42">
        <f t="shared" si="85"/>
        <v>0</v>
      </c>
      <c r="G228" s="42">
        <f t="shared" si="85"/>
        <v>0</v>
      </c>
    </row>
    <row r="229" spans="1:7" ht="30" customHeight="1" x14ac:dyDescent="0.25">
      <c r="A229" s="11" t="s">
        <v>201</v>
      </c>
      <c r="B229" s="22" t="s">
        <v>626</v>
      </c>
      <c r="C229" s="10">
        <v>200</v>
      </c>
      <c r="D229" s="12" t="s">
        <v>175</v>
      </c>
      <c r="E229" s="42">
        <v>146</v>
      </c>
      <c r="F229" s="42">
        <v>0</v>
      </c>
      <c r="G229" s="42">
        <v>0</v>
      </c>
    </row>
    <row r="230" spans="1:7" ht="67.5" customHeight="1" x14ac:dyDescent="0.25">
      <c r="A230" s="11" t="s">
        <v>201</v>
      </c>
      <c r="B230" s="22" t="s">
        <v>628</v>
      </c>
      <c r="C230" s="10"/>
      <c r="D230" s="12" t="s">
        <v>629</v>
      </c>
      <c r="E230" s="42">
        <f>E231</f>
        <v>271.10000000000002</v>
      </c>
      <c r="F230" s="42">
        <f t="shared" si="85"/>
        <v>0</v>
      </c>
      <c r="G230" s="42">
        <f t="shared" si="85"/>
        <v>0</v>
      </c>
    </row>
    <row r="231" spans="1:7" ht="30" customHeight="1" x14ac:dyDescent="0.25">
      <c r="A231" s="11" t="s">
        <v>201</v>
      </c>
      <c r="B231" s="22" t="s">
        <v>628</v>
      </c>
      <c r="C231" s="10">
        <v>200</v>
      </c>
      <c r="D231" s="12" t="s">
        <v>175</v>
      </c>
      <c r="E231" s="42">
        <v>271.10000000000002</v>
      </c>
      <c r="F231" s="42">
        <v>0</v>
      </c>
      <c r="G231" s="42">
        <v>0</v>
      </c>
    </row>
    <row r="232" spans="1:7" ht="59.25" customHeight="1" x14ac:dyDescent="0.25">
      <c r="A232" s="11" t="s">
        <v>201</v>
      </c>
      <c r="B232" s="22" t="s">
        <v>630</v>
      </c>
      <c r="C232" s="10"/>
      <c r="D232" s="12" t="s">
        <v>631</v>
      </c>
      <c r="E232" s="42">
        <f>E233</f>
        <v>121.5</v>
      </c>
      <c r="F232" s="42">
        <f t="shared" si="85"/>
        <v>0</v>
      </c>
      <c r="G232" s="42">
        <f t="shared" si="85"/>
        <v>0</v>
      </c>
    </row>
    <row r="233" spans="1:7" ht="30" customHeight="1" x14ac:dyDescent="0.25">
      <c r="A233" s="11" t="s">
        <v>201</v>
      </c>
      <c r="B233" s="22" t="s">
        <v>630</v>
      </c>
      <c r="C233" s="10">
        <v>200</v>
      </c>
      <c r="D233" s="12" t="s">
        <v>175</v>
      </c>
      <c r="E233" s="42">
        <v>121.5</v>
      </c>
      <c r="F233" s="42">
        <v>0</v>
      </c>
      <c r="G233" s="42">
        <v>0</v>
      </c>
    </row>
    <row r="234" spans="1:7" ht="56.25" customHeight="1" x14ac:dyDescent="0.25">
      <c r="A234" s="11" t="s">
        <v>201</v>
      </c>
      <c r="B234" s="22" t="s">
        <v>632</v>
      </c>
      <c r="C234" s="10"/>
      <c r="D234" s="12" t="s">
        <v>633</v>
      </c>
      <c r="E234" s="42">
        <f>E235</f>
        <v>129.19999999999999</v>
      </c>
      <c r="F234" s="42">
        <f t="shared" si="85"/>
        <v>0</v>
      </c>
      <c r="G234" s="42">
        <f t="shared" si="85"/>
        <v>0</v>
      </c>
    </row>
    <row r="235" spans="1:7" ht="30" customHeight="1" x14ac:dyDescent="0.25">
      <c r="A235" s="11" t="s">
        <v>201</v>
      </c>
      <c r="B235" s="22" t="s">
        <v>632</v>
      </c>
      <c r="C235" s="10">
        <v>200</v>
      </c>
      <c r="D235" s="12" t="s">
        <v>175</v>
      </c>
      <c r="E235" s="42">
        <v>129.19999999999999</v>
      </c>
      <c r="F235" s="42">
        <v>0</v>
      </c>
      <c r="G235" s="42">
        <v>0</v>
      </c>
    </row>
    <row r="236" spans="1:7" ht="52.5" customHeight="1" x14ac:dyDescent="0.25">
      <c r="A236" s="11" t="s">
        <v>201</v>
      </c>
      <c r="B236" s="22" t="s">
        <v>634</v>
      </c>
      <c r="C236" s="10"/>
      <c r="D236" s="12" t="s">
        <v>635</v>
      </c>
      <c r="E236" s="42">
        <f>E237</f>
        <v>167.5</v>
      </c>
      <c r="F236" s="42">
        <f t="shared" si="85"/>
        <v>0</v>
      </c>
      <c r="G236" s="42">
        <f t="shared" si="85"/>
        <v>0</v>
      </c>
    </row>
    <row r="237" spans="1:7" ht="30" customHeight="1" x14ac:dyDescent="0.25">
      <c r="A237" s="11" t="s">
        <v>201</v>
      </c>
      <c r="B237" s="22" t="s">
        <v>634</v>
      </c>
      <c r="C237" s="10">
        <v>200</v>
      </c>
      <c r="D237" s="12" t="s">
        <v>175</v>
      </c>
      <c r="E237" s="42">
        <v>167.5</v>
      </c>
      <c r="F237" s="42">
        <v>0</v>
      </c>
      <c r="G237" s="42">
        <v>0</v>
      </c>
    </row>
    <row r="238" spans="1:7" ht="39.75" customHeight="1" x14ac:dyDescent="0.25">
      <c r="A238" s="11" t="s">
        <v>201</v>
      </c>
      <c r="B238" s="22" t="s">
        <v>636</v>
      </c>
      <c r="C238" s="10"/>
      <c r="D238" s="12" t="s">
        <v>637</v>
      </c>
      <c r="E238" s="42">
        <f>E239</f>
        <v>136.80000000000001</v>
      </c>
      <c r="F238" s="42">
        <f>F239</f>
        <v>0</v>
      </c>
      <c r="G238" s="42">
        <f>G239</f>
        <v>0</v>
      </c>
    </row>
    <row r="239" spans="1:7" ht="30" customHeight="1" x14ac:dyDescent="0.25">
      <c r="A239" s="11" t="s">
        <v>201</v>
      </c>
      <c r="B239" s="22" t="s">
        <v>636</v>
      </c>
      <c r="C239" s="10">
        <v>200</v>
      </c>
      <c r="D239" s="12" t="s">
        <v>175</v>
      </c>
      <c r="E239" s="42">
        <v>136.80000000000001</v>
      </c>
      <c r="F239" s="42">
        <v>0</v>
      </c>
      <c r="G239" s="42">
        <v>0</v>
      </c>
    </row>
    <row r="240" spans="1:7" ht="30" customHeight="1" x14ac:dyDescent="0.25">
      <c r="A240" s="11" t="s">
        <v>201</v>
      </c>
      <c r="B240" s="22" t="s">
        <v>638</v>
      </c>
      <c r="C240" s="10"/>
      <c r="D240" s="12" t="s">
        <v>639</v>
      </c>
      <c r="E240" s="42">
        <f>E241</f>
        <v>300</v>
      </c>
      <c r="F240" s="42">
        <f>F241</f>
        <v>0</v>
      </c>
      <c r="G240" s="42">
        <f>G241</f>
        <v>0</v>
      </c>
    </row>
    <row r="241" spans="1:7" ht="30" customHeight="1" x14ac:dyDescent="0.25">
      <c r="A241" s="11" t="s">
        <v>201</v>
      </c>
      <c r="B241" s="22" t="s">
        <v>638</v>
      </c>
      <c r="C241" s="10">
        <v>200</v>
      </c>
      <c r="D241" s="12" t="s">
        <v>175</v>
      </c>
      <c r="E241" s="42">
        <v>300</v>
      </c>
      <c r="F241" s="42">
        <v>0</v>
      </c>
      <c r="G241" s="42">
        <v>0</v>
      </c>
    </row>
    <row r="242" spans="1:7" ht="30" customHeight="1" x14ac:dyDescent="0.25">
      <c r="A242" s="11" t="s">
        <v>201</v>
      </c>
      <c r="B242" s="11" t="s">
        <v>313</v>
      </c>
      <c r="C242" s="10"/>
      <c r="D242" s="12" t="s">
        <v>316</v>
      </c>
      <c r="E242" s="42">
        <f>E243</f>
        <v>191952.6</v>
      </c>
      <c r="F242" s="42">
        <f>F243</f>
        <v>0</v>
      </c>
      <c r="G242" s="42">
        <f>G243</f>
        <v>0</v>
      </c>
    </row>
    <row r="243" spans="1:7" ht="30" customHeight="1" x14ac:dyDescent="0.25">
      <c r="A243" s="11" t="s">
        <v>201</v>
      </c>
      <c r="B243" s="11" t="s">
        <v>314</v>
      </c>
      <c r="C243" s="10"/>
      <c r="D243" s="12" t="s">
        <v>315</v>
      </c>
      <c r="E243" s="42">
        <f>E244</f>
        <v>191952.6</v>
      </c>
      <c r="F243" s="42">
        <f t="shared" ref="F243:G243" si="86">F244</f>
        <v>0</v>
      </c>
      <c r="G243" s="42">
        <f t="shared" si="86"/>
        <v>0</v>
      </c>
    </row>
    <row r="244" spans="1:7" ht="30" customHeight="1" x14ac:dyDescent="0.25">
      <c r="A244" s="11" t="s">
        <v>201</v>
      </c>
      <c r="B244" s="11" t="s">
        <v>314</v>
      </c>
      <c r="C244" s="10">
        <v>400</v>
      </c>
      <c r="D244" s="12" t="s">
        <v>174</v>
      </c>
      <c r="E244" s="42">
        <v>191952.6</v>
      </c>
      <c r="F244" s="42">
        <v>0</v>
      </c>
      <c r="G244" s="42">
        <v>0</v>
      </c>
    </row>
    <row r="245" spans="1:7" ht="16.5" customHeight="1" x14ac:dyDescent="0.25">
      <c r="A245" s="11" t="s">
        <v>233</v>
      </c>
      <c r="B245" s="22"/>
      <c r="C245" s="10"/>
      <c r="D245" s="12" t="s">
        <v>234</v>
      </c>
      <c r="E245" s="42">
        <f>E246</f>
        <v>46333.799999999988</v>
      </c>
      <c r="F245" s="42">
        <f t="shared" ref="F245:G245" si="87">F246</f>
        <v>24760.1</v>
      </c>
      <c r="G245" s="42">
        <f t="shared" si="87"/>
        <v>25327.099999999995</v>
      </c>
    </row>
    <row r="246" spans="1:7" ht="53.25" customHeight="1" x14ac:dyDescent="0.25">
      <c r="A246" s="53" t="s">
        <v>233</v>
      </c>
      <c r="B246" s="53" t="s">
        <v>83</v>
      </c>
      <c r="C246" s="52"/>
      <c r="D246" s="54" t="s">
        <v>292</v>
      </c>
      <c r="E246" s="55">
        <f t="shared" ref="E246:G246" si="88">E247</f>
        <v>46333.799999999988</v>
      </c>
      <c r="F246" s="55">
        <f t="shared" si="88"/>
        <v>24760.1</v>
      </c>
      <c r="G246" s="55">
        <f t="shared" si="88"/>
        <v>25327.099999999995</v>
      </c>
    </row>
    <row r="247" spans="1:7" ht="26.25" customHeight="1" x14ac:dyDescent="0.25">
      <c r="A247" s="11" t="s">
        <v>233</v>
      </c>
      <c r="B247" s="22" t="s">
        <v>317</v>
      </c>
      <c r="C247" s="10"/>
      <c r="D247" s="12" t="s">
        <v>318</v>
      </c>
      <c r="E247" s="42">
        <f>E248+E257+E312+E309</f>
        <v>46333.799999999988</v>
      </c>
      <c r="F247" s="42">
        <f t="shared" ref="F247:G247" si="89">F248+F257+F312+F309</f>
        <v>24760.1</v>
      </c>
      <c r="G247" s="42">
        <f t="shared" si="89"/>
        <v>25327.099999999995</v>
      </c>
    </row>
    <row r="248" spans="1:7" ht="41.25" customHeight="1" x14ac:dyDescent="0.25">
      <c r="A248" s="11" t="s">
        <v>233</v>
      </c>
      <c r="B248" s="22" t="s">
        <v>319</v>
      </c>
      <c r="C248" s="10"/>
      <c r="D248" s="12" t="s">
        <v>320</v>
      </c>
      <c r="E248" s="42">
        <f>E249+E251+E253+E255</f>
        <v>3391.6</v>
      </c>
      <c r="F248" s="42">
        <f t="shared" ref="F248:G248" si="90">F249+F251+F253+F255</f>
        <v>886.5</v>
      </c>
      <c r="G248" s="42">
        <f t="shared" si="90"/>
        <v>892.1</v>
      </c>
    </row>
    <row r="249" spans="1:7" ht="18" customHeight="1" x14ac:dyDescent="0.25">
      <c r="A249" s="11" t="s">
        <v>233</v>
      </c>
      <c r="B249" s="22" t="s">
        <v>322</v>
      </c>
      <c r="C249" s="10"/>
      <c r="D249" s="12" t="s">
        <v>321</v>
      </c>
      <c r="E249" s="42">
        <f>E250</f>
        <v>1097.7</v>
      </c>
      <c r="F249" s="42">
        <f t="shared" ref="F249:G253" si="91">F250</f>
        <v>886.5</v>
      </c>
      <c r="G249" s="42">
        <f t="shared" si="91"/>
        <v>892.1</v>
      </c>
    </row>
    <row r="250" spans="1:7" ht="29.25" customHeight="1" x14ac:dyDescent="0.25">
      <c r="A250" s="11" t="s">
        <v>233</v>
      </c>
      <c r="B250" s="22" t="s">
        <v>322</v>
      </c>
      <c r="C250" s="10">
        <v>200</v>
      </c>
      <c r="D250" s="12" t="s">
        <v>175</v>
      </c>
      <c r="E250" s="42">
        <v>1097.7</v>
      </c>
      <c r="F250" s="42">
        <v>886.5</v>
      </c>
      <c r="G250" s="42">
        <v>892.1</v>
      </c>
    </row>
    <row r="251" spans="1:7" ht="27" customHeight="1" x14ac:dyDescent="0.25">
      <c r="A251" s="11" t="s">
        <v>233</v>
      </c>
      <c r="B251" s="22" t="s">
        <v>323</v>
      </c>
      <c r="C251" s="10"/>
      <c r="D251" s="12" t="s">
        <v>324</v>
      </c>
      <c r="E251" s="42">
        <f>E252</f>
        <v>622.79999999999995</v>
      </c>
      <c r="F251" s="42">
        <f t="shared" si="91"/>
        <v>0</v>
      </c>
      <c r="G251" s="42">
        <f t="shared" si="91"/>
        <v>0</v>
      </c>
    </row>
    <row r="252" spans="1:7" ht="27" customHeight="1" x14ac:dyDescent="0.25">
      <c r="A252" s="11" t="s">
        <v>233</v>
      </c>
      <c r="B252" s="22" t="s">
        <v>323</v>
      </c>
      <c r="C252" s="10">
        <v>200</v>
      </c>
      <c r="D252" s="12" t="s">
        <v>175</v>
      </c>
      <c r="E252" s="42">
        <v>622.79999999999995</v>
      </c>
      <c r="F252" s="42">
        <v>0</v>
      </c>
      <c r="G252" s="42">
        <v>0</v>
      </c>
    </row>
    <row r="253" spans="1:7" ht="39" customHeight="1" x14ac:dyDescent="0.25">
      <c r="A253" s="11" t="s">
        <v>233</v>
      </c>
      <c r="B253" s="22" t="s">
        <v>325</v>
      </c>
      <c r="C253" s="10"/>
      <c r="D253" s="12" t="s">
        <v>326</v>
      </c>
      <c r="E253" s="42">
        <f>E254</f>
        <v>771.1</v>
      </c>
      <c r="F253" s="42">
        <f t="shared" si="91"/>
        <v>0</v>
      </c>
      <c r="G253" s="42">
        <f t="shared" si="91"/>
        <v>0</v>
      </c>
    </row>
    <row r="254" spans="1:7" ht="27.75" customHeight="1" x14ac:dyDescent="0.25">
      <c r="A254" s="11" t="s">
        <v>233</v>
      </c>
      <c r="B254" s="22" t="s">
        <v>325</v>
      </c>
      <c r="C254" s="10">
        <v>200</v>
      </c>
      <c r="D254" s="12" t="s">
        <v>175</v>
      </c>
      <c r="E254" s="42">
        <v>771.1</v>
      </c>
      <c r="F254" s="42">
        <v>0</v>
      </c>
      <c r="G254" s="42">
        <v>0</v>
      </c>
    </row>
    <row r="255" spans="1:7" ht="65.25" customHeight="1" x14ac:dyDescent="0.25">
      <c r="A255" s="11" t="s">
        <v>233</v>
      </c>
      <c r="B255" s="22" t="s">
        <v>640</v>
      </c>
      <c r="C255" s="10"/>
      <c r="D255" s="12" t="s">
        <v>641</v>
      </c>
      <c r="E255" s="42">
        <f>E256</f>
        <v>900</v>
      </c>
      <c r="F255" s="42">
        <f t="shared" ref="F255:G255" si="92">F256</f>
        <v>0</v>
      </c>
      <c r="G255" s="42">
        <f t="shared" si="92"/>
        <v>0</v>
      </c>
    </row>
    <row r="256" spans="1:7" ht="27.75" customHeight="1" x14ac:dyDescent="0.25">
      <c r="A256" s="11" t="s">
        <v>233</v>
      </c>
      <c r="B256" s="22" t="s">
        <v>640</v>
      </c>
      <c r="C256" s="10">
        <v>200</v>
      </c>
      <c r="D256" s="12" t="s">
        <v>175</v>
      </c>
      <c r="E256" s="42">
        <v>900</v>
      </c>
      <c r="F256" s="42">
        <v>0</v>
      </c>
      <c r="G256" s="42">
        <v>0</v>
      </c>
    </row>
    <row r="257" spans="1:7" ht="30" customHeight="1" x14ac:dyDescent="0.25">
      <c r="A257" s="11" t="s">
        <v>233</v>
      </c>
      <c r="B257" s="22" t="s">
        <v>327</v>
      </c>
      <c r="C257" s="10"/>
      <c r="D257" s="12" t="s">
        <v>328</v>
      </c>
      <c r="E257" s="42">
        <f>E260+E262+E264+E266+E268+E270+E272+E274+E277+E279+E281+E283+E285+E287+E289+E291+E293+E295+E258+E297+E299+E301+E303+E305+E307</f>
        <v>33783.299999999988</v>
      </c>
      <c r="F257" s="42">
        <f t="shared" ref="F257:G257" si="93">F260+F262+F264+F266+F268+F270+F272+F274+F277+F279+F281+F283+F285+F287+F289+F291+F293+F295+F258+F297+F299+F301+F303+F305+F307</f>
        <v>23683</v>
      </c>
      <c r="G257" s="42">
        <f t="shared" si="93"/>
        <v>24334.999999999996</v>
      </c>
    </row>
    <row r="258" spans="1:7" ht="30" customHeight="1" x14ac:dyDescent="0.25">
      <c r="A258" s="11" t="s">
        <v>233</v>
      </c>
      <c r="B258" s="22" t="s">
        <v>642</v>
      </c>
      <c r="C258" s="10"/>
      <c r="D258" s="12" t="s">
        <v>643</v>
      </c>
      <c r="E258" s="42">
        <f>E259</f>
        <v>4362.5</v>
      </c>
      <c r="F258" s="42">
        <f t="shared" ref="F258:G258" si="94">F259</f>
        <v>4362.5</v>
      </c>
      <c r="G258" s="42">
        <f t="shared" si="94"/>
        <v>4362.5</v>
      </c>
    </row>
    <row r="259" spans="1:7" ht="30" customHeight="1" x14ac:dyDescent="0.25">
      <c r="A259" s="11" t="s">
        <v>233</v>
      </c>
      <c r="B259" s="22" t="s">
        <v>642</v>
      </c>
      <c r="C259" s="10">
        <v>200</v>
      </c>
      <c r="D259" s="12" t="s">
        <v>175</v>
      </c>
      <c r="E259" s="42">
        <v>4362.5</v>
      </c>
      <c r="F259" s="42">
        <v>4362.5</v>
      </c>
      <c r="G259" s="42">
        <v>4362.5</v>
      </c>
    </row>
    <row r="260" spans="1:7" ht="17.25" customHeight="1" x14ac:dyDescent="0.25">
      <c r="A260" s="11" t="s">
        <v>233</v>
      </c>
      <c r="B260" s="22" t="s">
        <v>329</v>
      </c>
      <c r="C260" s="10"/>
      <c r="D260" s="12" t="s">
        <v>330</v>
      </c>
      <c r="E260" s="42">
        <f>E261</f>
        <v>11523.1</v>
      </c>
      <c r="F260" s="42">
        <f t="shared" ref="F260:G307" si="95">F261</f>
        <v>10174.700000000001</v>
      </c>
      <c r="G260" s="42">
        <f t="shared" si="95"/>
        <v>10581.3</v>
      </c>
    </row>
    <row r="261" spans="1:7" ht="26.25" customHeight="1" x14ac:dyDescent="0.25">
      <c r="A261" s="11" t="s">
        <v>233</v>
      </c>
      <c r="B261" s="22" t="s">
        <v>329</v>
      </c>
      <c r="C261" s="10">
        <v>200</v>
      </c>
      <c r="D261" s="12" t="s">
        <v>175</v>
      </c>
      <c r="E261" s="42">
        <v>11523.1</v>
      </c>
      <c r="F261" s="42">
        <v>10174.700000000001</v>
      </c>
      <c r="G261" s="42">
        <v>10581.3</v>
      </c>
    </row>
    <row r="262" spans="1:7" ht="17.25" customHeight="1" x14ac:dyDescent="0.25">
      <c r="A262" s="11" t="s">
        <v>233</v>
      </c>
      <c r="B262" s="22" t="s">
        <v>331</v>
      </c>
      <c r="C262" s="10"/>
      <c r="D262" s="12" t="s">
        <v>332</v>
      </c>
      <c r="E262" s="42">
        <f>E263</f>
        <v>1249.7</v>
      </c>
      <c r="F262" s="42">
        <f t="shared" si="95"/>
        <v>0</v>
      </c>
      <c r="G262" s="42">
        <f t="shared" si="95"/>
        <v>0</v>
      </c>
    </row>
    <row r="263" spans="1:7" ht="30.75" customHeight="1" x14ac:dyDescent="0.25">
      <c r="A263" s="11" t="s">
        <v>233</v>
      </c>
      <c r="B263" s="22" t="s">
        <v>331</v>
      </c>
      <c r="C263" s="10">
        <v>200</v>
      </c>
      <c r="D263" s="12" t="s">
        <v>175</v>
      </c>
      <c r="E263" s="42">
        <v>1249.7</v>
      </c>
      <c r="F263" s="42">
        <v>0</v>
      </c>
      <c r="G263" s="42">
        <v>0</v>
      </c>
    </row>
    <row r="264" spans="1:7" ht="17.25" customHeight="1" x14ac:dyDescent="0.25">
      <c r="A264" s="11" t="s">
        <v>233</v>
      </c>
      <c r="B264" s="22" t="s">
        <v>333</v>
      </c>
      <c r="C264" s="10"/>
      <c r="D264" s="12" t="s">
        <v>334</v>
      </c>
      <c r="E264" s="42">
        <f>E265</f>
        <v>2213.1999999999998</v>
      </c>
      <c r="F264" s="42">
        <f t="shared" si="95"/>
        <v>2301.6999999999998</v>
      </c>
      <c r="G264" s="42">
        <f t="shared" si="95"/>
        <v>2393.8000000000002</v>
      </c>
    </row>
    <row r="265" spans="1:7" ht="27" customHeight="1" x14ac:dyDescent="0.25">
      <c r="A265" s="11" t="s">
        <v>233</v>
      </c>
      <c r="B265" s="22" t="s">
        <v>333</v>
      </c>
      <c r="C265" s="10">
        <v>200</v>
      </c>
      <c r="D265" s="12" t="s">
        <v>175</v>
      </c>
      <c r="E265" s="42">
        <v>2213.1999999999998</v>
      </c>
      <c r="F265" s="42">
        <v>2301.6999999999998</v>
      </c>
      <c r="G265" s="42">
        <v>2393.8000000000002</v>
      </c>
    </row>
    <row r="266" spans="1:7" ht="28.5" customHeight="1" x14ac:dyDescent="0.25">
      <c r="A266" s="11" t="s">
        <v>233</v>
      </c>
      <c r="B266" s="22" t="s">
        <v>335</v>
      </c>
      <c r="C266" s="10"/>
      <c r="D266" s="12" t="s">
        <v>336</v>
      </c>
      <c r="E266" s="42">
        <f>E267</f>
        <v>552.20000000000005</v>
      </c>
      <c r="F266" s="42">
        <f t="shared" si="95"/>
        <v>0</v>
      </c>
      <c r="G266" s="42">
        <f t="shared" si="95"/>
        <v>0</v>
      </c>
    </row>
    <row r="267" spans="1:7" ht="27" customHeight="1" x14ac:dyDescent="0.25">
      <c r="A267" s="11" t="s">
        <v>233</v>
      </c>
      <c r="B267" s="22" t="s">
        <v>335</v>
      </c>
      <c r="C267" s="10">
        <v>200</v>
      </c>
      <c r="D267" s="12" t="s">
        <v>175</v>
      </c>
      <c r="E267" s="42">
        <v>552.20000000000005</v>
      </c>
      <c r="F267" s="42">
        <v>0</v>
      </c>
      <c r="G267" s="42">
        <v>0</v>
      </c>
    </row>
    <row r="268" spans="1:7" ht="17.25" customHeight="1" x14ac:dyDescent="0.25">
      <c r="A268" s="11" t="s">
        <v>233</v>
      </c>
      <c r="B268" s="22" t="s">
        <v>337</v>
      </c>
      <c r="C268" s="10"/>
      <c r="D268" s="12" t="s">
        <v>338</v>
      </c>
      <c r="E268" s="42">
        <f>E269</f>
        <v>492.8</v>
      </c>
      <c r="F268" s="42">
        <f t="shared" si="95"/>
        <v>492.8</v>
      </c>
      <c r="G268" s="42">
        <f t="shared" si="95"/>
        <v>492.8</v>
      </c>
    </row>
    <row r="269" spans="1:7" ht="27" customHeight="1" x14ac:dyDescent="0.25">
      <c r="A269" s="11" t="s">
        <v>233</v>
      </c>
      <c r="B269" s="22" t="s">
        <v>337</v>
      </c>
      <c r="C269" s="10">
        <v>200</v>
      </c>
      <c r="D269" s="12" t="s">
        <v>175</v>
      </c>
      <c r="E269" s="42">
        <v>492.8</v>
      </c>
      <c r="F269" s="42">
        <v>492.8</v>
      </c>
      <c r="G269" s="42">
        <v>492.8</v>
      </c>
    </row>
    <row r="270" spans="1:7" ht="27" customHeight="1" x14ac:dyDescent="0.25">
      <c r="A270" s="11" t="s">
        <v>233</v>
      </c>
      <c r="B270" s="22" t="s">
        <v>339</v>
      </c>
      <c r="C270" s="10"/>
      <c r="D270" s="12" t="s">
        <v>340</v>
      </c>
      <c r="E270" s="42">
        <f>E271</f>
        <v>761.5</v>
      </c>
      <c r="F270" s="42">
        <f t="shared" si="95"/>
        <v>792</v>
      </c>
      <c r="G270" s="42">
        <f t="shared" si="95"/>
        <v>823.7</v>
      </c>
    </row>
    <row r="271" spans="1:7" ht="24.75" customHeight="1" x14ac:dyDescent="0.25">
      <c r="A271" s="11" t="s">
        <v>233</v>
      </c>
      <c r="B271" s="22" t="s">
        <v>339</v>
      </c>
      <c r="C271" s="10">
        <v>200</v>
      </c>
      <c r="D271" s="12" t="s">
        <v>175</v>
      </c>
      <c r="E271" s="42">
        <v>761.5</v>
      </c>
      <c r="F271" s="42">
        <v>792</v>
      </c>
      <c r="G271" s="42">
        <v>823.7</v>
      </c>
    </row>
    <row r="272" spans="1:7" ht="26.25" customHeight="1" x14ac:dyDescent="0.25">
      <c r="A272" s="11" t="s">
        <v>233</v>
      </c>
      <c r="B272" s="22" t="s">
        <v>341</v>
      </c>
      <c r="C272" s="10"/>
      <c r="D272" s="12" t="s">
        <v>342</v>
      </c>
      <c r="E272" s="42">
        <f>E273</f>
        <v>629</v>
      </c>
      <c r="F272" s="42">
        <f t="shared" si="95"/>
        <v>654.1</v>
      </c>
      <c r="G272" s="42">
        <f t="shared" si="95"/>
        <v>680</v>
      </c>
    </row>
    <row r="273" spans="1:7" ht="24.75" customHeight="1" x14ac:dyDescent="0.25">
      <c r="A273" s="11" t="s">
        <v>233</v>
      </c>
      <c r="B273" s="22" t="s">
        <v>341</v>
      </c>
      <c r="C273" s="10">
        <v>200</v>
      </c>
      <c r="D273" s="12" t="s">
        <v>175</v>
      </c>
      <c r="E273" s="42">
        <v>629</v>
      </c>
      <c r="F273" s="42">
        <v>654.1</v>
      </c>
      <c r="G273" s="42">
        <v>680</v>
      </c>
    </row>
    <row r="274" spans="1:7" ht="26.25" customHeight="1" x14ac:dyDescent="0.25">
      <c r="A274" s="11" t="s">
        <v>233</v>
      </c>
      <c r="B274" s="22" t="s">
        <v>343</v>
      </c>
      <c r="C274" s="10"/>
      <c r="D274" s="12" t="s">
        <v>344</v>
      </c>
      <c r="E274" s="42">
        <f>E275+E276</f>
        <v>9949.5</v>
      </c>
      <c r="F274" s="42">
        <f>F275+F276</f>
        <v>4861.1000000000004</v>
      </c>
      <c r="G274" s="42">
        <f>G275+G276</f>
        <v>4956.8</v>
      </c>
    </row>
    <row r="275" spans="1:7" ht="29.25" customHeight="1" x14ac:dyDescent="0.25">
      <c r="A275" s="11" t="s">
        <v>233</v>
      </c>
      <c r="B275" s="22" t="s">
        <v>343</v>
      </c>
      <c r="C275" s="10">
        <v>200</v>
      </c>
      <c r="D275" s="12" t="s">
        <v>175</v>
      </c>
      <c r="E275" s="42">
        <v>9946.5</v>
      </c>
      <c r="F275" s="42">
        <v>4858.1000000000004</v>
      </c>
      <c r="G275" s="42">
        <v>4953.8</v>
      </c>
    </row>
    <row r="276" spans="1:7" ht="20.25" customHeight="1" x14ac:dyDescent="0.25">
      <c r="A276" s="11" t="s">
        <v>233</v>
      </c>
      <c r="B276" s="22" t="s">
        <v>343</v>
      </c>
      <c r="C276" s="10">
        <v>800</v>
      </c>
      <c r="D276" s="12" t="s">
        <v>38</v>
      </c>
      <c r="E276" s="42">
        <v>3</v>
      </c>
      <c r="F276" s="42">
        <v>3</v>
      </c>
      <c r="G276" s="42">
        <v>3</v>
      </c>
    </row>
    <row r="277" spans="1:7" ht="40.5" customHeight="1" x14ac:dyDescent="0.25">
      <c r="A277" s="11" t="s">
        <v>233</v>
      </c>
      <c r="B277" s="22" t="s">
        <v>644</v>
      </c>
      <c r="C277" s="10"/>
      <c r="D277" s="12" t="s">
        <v>645</v>
      </c>
      <c r="E277" s="42">
        <f>E278</f>
        <v>44.1</v>
      </c>
      <c r="F277" s="42">
        <f t="shared" si="95"/>
        <v>44.1</v>
      </c>
      <c r="G277" s="42">
        <f t="shared" si="95"/>
        <v>44.1</v>
      </c>
    </row>
    <row r="278" spans="1:7" ht="27" customHeight="1" x14ac:dyDescent="0.25">
      <c r="A278" s="11" t="s">
        <v>233</v>
      </c>
      <c r="B278" s="22" t="s">
        <v>644</v>
      </c>
      <c r="C278" s="10">
        <v>200</v>
      </c>
      <c r="D278" s="12" t="s">
        <v>175</v>
      </c>
      <c r="E278" s="42">
        <v>44.1</v>
      </c>
      <c r="F278" s="42">
        <v>44.1</v>
      </c>
      <c r="G278" s="42">
        <v>44.1</v>
      </c>
    </row>
    <row r="279" spans="1:7" ht="54.75" customHeight="1" x14ac:dyDescent="0.25">
      <c r="A279" s="11" t="s">
        <v>233</v>
      </c>
      <c r="B279" s="22" t="s">
        <v>646</v>
      </c>
      <c r="C279" s="10"/>
      <c r="D279" s="12" t="s">
        <v>647</v>
      </c>
      <c r="E279" s="42">
        <f>E280</f>
        <v>12.1</v>
      </c>
      <c r="F279" s="42">
        <f t="shared" si="95"/>
        <v>0</v>
      </c>
      <c r="G279" s="42">
        <f t="shared" si="95"/>
        <v>0</v>
      </c>
    </row>
    <row r="280" spans="1:7" ht="26.25" customHeight="1" x14ac:dyDescent="0.25">
      <c r="A280" s="11" t="s">
        <v>233</v>
      </c>
      <c r="B280" s="22" t="s">
        <v>646</v>
      </c>
      <c r="C280" s="10">
        <v>200</v>
      </c>
      <c r="D280" s="12" t="s">
        <v>175</v>
      </c>
      <c r="E280" s="42">
        <v>12.1</v>
      </c>
      <c r="F280" s="42">
        <v>0</v>
      </c>
      <c r="G280" s="42">
        <v>0</v>
      </c>
    </row>
    <row r="281" spans="1:7" ht="64.5" customHeight="1" x14ac:dyDescent="0.25">
      <c r="A281" s="11" t="s">
        <v>233</v>
      </c>
      <c r="B281" s="22" t="s">
        <v>648</v>
      </c>
      <c r="C281" s="10"/>
      <c r="D281" s="12" t="s">
        <v>649</v>
      </c>
      <c r="E281" s="42">
        <f>E282</f>
        <v>100</v>
      </c>
      <c r="F281" s="42">
        <f t="shared" si="95"/>
        <v>0</v>
      </c>
      <c r="G281" s="42">
        <f t="shared" si="95"/>
        <v>0</v>
      </c>
    </row>
    <row r="282" spans="1:7" ht="27.75" customHeight="1" x14ac:dyDescent="0.25">
      <c r="A282" s="11" t="s">
        <v>233</v>
      </c>
      <c r="B282" s="22" t="s">
        <v>648</v>
      </c>
      <c r="C282" s="10">
        <v>200</v>
      </c>
      <c r="D282" s="12" t="s">
        <v>175</v>
      </c>
      <c r="E282" s="42">
        <v>100</v>
      </c>
      <c r="F282" s="42">
        <v>0</v>
      </c>
      <c r="G282" s="42">
        <v>0</v>
      </c>
    </row>
    <row r="283" spans="1:7" ht="65.25" customHeight="1" x14ac:dyDescent="0.25">
      <c r="A283" s="11" t="s">
        <v>233</v>
      </c>
      <c r="B283" s="22" t="s">
        <v>650</v>
      </c>
      <c r="C283" s="10"/>
      <c r="D283" s="12" t="s">
        <v>651</v>
      </c>
      <c r="E283" s="42">
        <f>E284</f>
        <v>250</v>
      </c>
      <c r="F283" s="42">
        <f t="shared" si="95"/>
        <v>0</v>
      </c>
      <c r="G283" s="42">
        <f t="shared" si="95"/>
        <v>0</v>
      </c>
    </row>
    <row r="284" spans="1:7" ht="27.75" customHeight="1" x14ac:dyDescent="0.25">
      <c r="A284" s="11" t="s">
        <v>233</v>
      </c>
      <c r="B284" s="22" t="s">
        <v>650</v>
      </c>
      <c r="C284" s="10">
        <v>200</v>
      </c>
      <c r="D284" s="12" t="s">
        <v>175</v>
      </c>
      <c r="E284" s="42">
        <v>250</v>
      </c>
      <c r="F284" s="42">
        <v>0</v>
      </c>
      <c r="G284" s="42">
        <v>0</v>
      </c>
    </row>
    <row r="285" spans="1:7" ht="65.25" customHeight="1" x14ac:dyDescent="0.25">
      <c r="A285" s="11" t="s">
        <v>233</v>
      </c>
      <c r="B285" s="22" t="s">
        <v>652</v>
      </c>
      <c r="C285" s="10"/>
      <c r="D285" s="12" t="s">
        <v>653</v>
      </c>
      <c r="E285" s="42">
        <f>E286</f>
        <v>305</v>
      </c>
      <c r="F285" s="42">
        <f t="shared" si="95"/>
        <v>0</v>
      </c>
      <c r="G285" s="42">
        <f t="shared" si="95"/>
        <v>0</v>
      </c>
    </row>
    <row r="286" spans="1:7" ht="30" customHeight="1" x14ac:dyDescent="0.25">
      <c r="A286" s="11" t="s">
        <v>233</v>
      </c>
      <c r="B286" s="22" t="s">
        <v>652</v>
      </c>
      <c r="C286" s="10">
        <v>200</v>
      </c>
      <c r="D286" s="12" t="s">
        <v>175</v>
      </c>
      <c r="E286" s="42">
        <v>305</v>
      </c>
      <c r="F286" s="42">
        <v>0</v>
      </c>
      <c r="G286" s="42">
        <v>0</v>
      </c>
    </row>
    <row r="287" spans="1:7" ht="54" customHeight="1" x14ac:dyDescent="0.25">
      <c r="A287" s="11" t="s">
        <v>233</v>
      </c>
      <c r="B287" s="22" t="s">
        <v>654</v>
      </c>
      <c r="C287" s="10"/>
      <c r="D287" s="12" t="s">
        <v>655</v>
      </c>
      <c r="E287" s="42">
        <f>E288</f>
        <v>305</v>
      </c>
      <c r="F287" s="42">
        <f t="shared" si="95"/>
        <v>0</v>
      </c>
      <c r="G287" s="42">
        <f t="shared" si="95"/>
        <v>0</v>
      </c>
    </row>
    <row r="288" spans="1:7" ht="27" customHeight="1" x14ac:dyDescent="0.25">
      <c r="A288" s="11" t="s">
        <v>233</v>
      </c>
      <c r="B288" s="22" t="s">
        <v>654</v>
      </c>
      <c r="C288" s="10">
        <v>200</v>
      </c>
      <c r="D288" s="12" t="s">
        <v>175</v>
      </c>
      <c r="E288" s="42">
        <v>305</v>
      </c>
      <c r="F288" s="42">
        <v>0</v>
      </c>
      <c r="G288" s="42">
        <v>0</v>
      </c>
    </row>
    <row r="289" spans="1:7" ht="63.75" customHeight="1" x14ac:dyDescent="0.25">
      <c r="A289" s="11" t="s">
        <v>233</v>
      </c>
      <c r="B289" s="22" t="s">
        <v>656</v>
      </c>
      <c r="C289" s="10"/>
      <c r="D289" s="12" t="s">
        <v>657</v>
      </c>
      <c r="E289" s="42">
        <f>E290</f>
        <v>280</v>
      </c>
      <c r="F289" s="42">
        <f t="shared" si="95"/>
        <v>0</v>
      </c>
      <c r="G289" s="42">
        <f t="shared" si="95"/>
        <v>0</v>
      </c>
    </row>
    <row r="290" spans="1:7" ht="27.75" customHeight="1" x14ac:dyDescent="0.25">
      <c r="A290" s="11" t="s">
        <v>233</v>
      </c>
      <c r="B290" s="22" t="s">
        <v>656</v>
      </c>
      <c r="C290" s="10">
        <v>200</v>
      </c>
      <c r="D290" s="12" t="s">
        <v>175</v>
      </c>
      <c r="E290" s="42">
        <v>280</v>
      </c>
      <c r="F290" s="42">
        <v>0</v>
      </c>
      <c r="G290" s="42">
        <v>0</v>
      </c>
    </row>
    <row r="291" spans="1:7" ht="63.75" customHeight="1" x14ac:dyDescent="0.25">
      <c r="A291" s="11" t="s">
        <v>233</v>
      </c>
      <c r="B291" s="22" t="s">
        <v>658</v>
      </c>
      <c r="C291" s="10"/>
      <c r="D291" s="12" t="s">
        <v>659</v>
      </c>
      <c r="E291" s="42">
        <f>E292</f>
        <v>206.3</v>
      </c>
      <c r="F291" s="42">
        <f t="shared" si="95"/>
        <v>0</v>
      </c>
      <c r="G291" s="42">
        <f t="shared" si="95"/>
        <v>0</v>
      </c>
    </row>
    <row r="292" spans="1:7" ht="26.25" customHeight="1" x14ac:dyDescent="0.25">
      <c r="A292" s="11" t="s">
        <v>233</v>
      </c>
      <c r="B292" s="22" t="s">
        <v>658</v>
      </c>
      <c r="C292" s="10">
        <v>200</v>
      </c>
      <c r="D292" s="12" t="s">
        <v>175</v>
      </c>
      <c r="E292" s="42">
        <v>206.3</v>
      </c>
      <c r="F292" s="42">
        <v>0</v>
      </c>
      <c r="G292" s="42">
        <v>0</v>
      </c>
    </row>
    <row r="293" spans="1:7" ht="66" customHeight="1" x14ac:dyDescent="0.25">
      <c r="A293" s="11" t="s">
        <v>233</v>
      </c>
      <c r="B293" s="22" t="s">
        <v>660</v>
      </c>
      <c r="C293" s="10"/>
      <c r="D293" s="12" t="s">
        <v>661</v>
      </c>
      <c r="E293" s="42">
        <f>E294</f>
        <v>95.6</v>
      </c>
      <c r="F293" s="42">
        <f t="shared" si="95"/>
        <v>0</v>
      </c>
      <c r="G293" s="42">
        <f t="shared" si="95"/>
        <v>0</v>
      </c>
    </row>
    <row r="294" spans="1:7" ht="26.25" customHeight="1" x14ac:dyDescent="0.25">
      <c r="A294" s="11" t="s">
        <v>233</v>
      </c>
      <c r="B294" s="22" t="s">
        <v>660</v>
      </c>
      <c r="C294" s="10">
        <v>200</v>
      </c>
      <c r="D294" s="12" t="s">
        <v>175</v>
      </c>
      <c r="E294" s="42">
        <v>95.6</v>
      </c>
      <c r="F294" s="42">
        <v>0</v>
      </c>
      <c r="G294" s="42">
        <v>0</v>
      </c>
    </row>
    <row r="295" spans="1:7" ht="53.25" customHeight="1" x14ac:dyDescent="0.25">
      <c r="A295" s="11" t="s">
        <v>233</v>
      </c>
      <c r="B295" s="22" t="s">
        <v>662</v>
      </c>
      <c r="C295" s="10"/>
      <c r="D295" s="12" t="s">
        <v>663</v>
      </c>
      <c r="E295" s="42">
        <f>E296</f>
        <v>96.5</v>
      </c>
      <c r="F295" s="42">
        <f t="shared" si="95"/>
        <v>0</v>
      </c>
      <c r="G295" s="42">
        <f t="shared" si="95"/>
        <v>0</v>
      </c>
    </row>
    <row r="296" spans="1:7" ht="26.25" customHeight="1" x14ac:dyDescent="0.25">
      <c r="A296" s="11" t="s">
        <v>233</v>
      </c>
      <c r="B296" s="22" t="s">
        <v>662</v>
      </c>
      <c r="C296" s="10">
        <v>200</v>
      </c>
      <c r="D296" s="12" t="s">
        <v>175</v>
      </c>
      <c r="E296" s="42">
        <v>96.5</v>
      </c>
      <c r="F296" s="42">
        <v>0</v>
      </c>
      <c r="G296" s="42">
        <v>0</v>
      </c>
    </row>
    <row r="297" spans="1:7" ht="89.25" x14ac:dyDescent="0.25">
      <c r="A297" s="11" t="s">
        <v>233</v>
      </c>
      <c r="B297" s="22" t="s">
        <v>664</v>
      </c>
      <c r="C297" s="10"/>
      <c r="D297" s="12" t="s">
        <v>665</v>
      </c>
      <c r="E297" s="42">
        <f>E298</f>
        <v>129</v>
      </c>
      <c r="F297" s="42">
        <f t="shared" si="95"/>
        <v>0</v>
      </c>
      <c r="G297" s="42">
        <f t="shared" si="95"/>
        <v>0</v>
      </c>
    </row>
    <row r="298" spans="1:7" ht="26.25" customHeight="1" x14ac:dyDescent="0.25">
      <c r="A298" s="11" t="s">
        <v>233</v>
      </c>
      <c r="B298" s="22" t="s">
        <v>664</v>
      </c>
      <c r="C298" s="10">
        <v>200</v>
      </c>
      <c r="D298" s="12" t="s">
        <v>175</v>
      </c>
      <c r="E298" s="42">
        <v>129</v>
      </c>
      <c r="F298" s="42">
        <v>0</v>
      </c>
      <c r="G298" s="42">
        <v>0</v>
      </c>
    </row>
    <row r="299" spans="1:7" ht="63.75" x14ac:dyDescent="0.25">
      <c r="A299" s="11" t="s">
        <v>233</v>
      </c>
      <c r="B299" s="22" t="s">
        <v>666</v>
      </c>
      <c r="C299" s="10"/>
      <c r="D299" s="12" t="s">
        <v>667</v>
      </c>
      <c r="E299" s="42">
        <f>E300</f>
        <v>18.5</v>
      </c>
      <c r="F299" s="42">
        <f t="shared" si="95"/>
        <v>0</v>
      </c>
      <c r="G299" s="42">
        <f t="shared" si="95"/>
        <v>0</v>
      </c>
    </row>
    <row r="300" spans="1:7" ht="26.25" customHeight="1" x14ac:dyDescent="0.25">
      <c r="A300" s="11" t="s">
        <v>233</v>
      </c>
      <c r="B300" s="22" t="s">
        <v>666</v>
      </c>
      <c r="C300" s="10">
        <v>200</v>
      </c>
      <c r="D300" s="12" t="s">
        <v>175</v>
      </c>
      <c r="E300" s="42">
        <v>18.5</v>
      </c>
      <c r="F300" s="42">
        <v>0</v>
      </c>
      <c r="G300" s="42">
        <v>0</v>
      </c>
    </row>
    <row r="301" spans="1:7" ht="63.75" x14ac:dyDescent="0.25">
      <c r="A301" s="11" t="s">
        <v>233</v>
      </c>
      <c r="B301" s="22" t="s">
        <v>668</v>
      </c>
      <c r="C301" s="10"/>
      <c r="D301" s="12" t="s">
        <v>669</v>
      </c>
      <c r="E301" s="42">
        <f>E302</f>
        <v>96</v>
      </c>
      <c r="F301" s="42">
        <f t="shared" si="95"/>
        <v>0</v>
      </c>
      <c r="G301" s="42">
        <f t="shared" si="95"/>
        <v>0</v>
      </c>
    </row>
    <row r="302" spans="1:7" ht="26.25" customHeight="1" x14ac:dyDescent="0.25">
      <c r="A302" s="11" t="s">
        <v>233</v>
      </c>
      <c r="B302" s="22" t="s">
        <v>668</v>
      </c>
      <c r="C302" s="10">
        <v>200</v>
      </c>
      <c r="D302" s="12" t="s">
        <v>175</v>
      </c>
      <c r="E302" s="42">
        <v>96</v>
      </c>
      <c r="F302" s="42">
        <v>0</v>
      </c>
      <c r="G302" s="42">
        <v>0</v>
      </c>
    </row>
    <row r="303" spans="1:7" ht="63.75" x14ac:dyDescent="0.25">
      <c r="A303" s="11" t="s">
        <v>233</v>
      </c>
      <c r="B303" s="22" t="s">
        <v>670</v>
      </c>
      <c r="C303" s="10"/>
      <c r="D303" s="12" t="s">
        <v>671</v>
      </c>
      <c r="E303" s="42">
        <f>E304</f>
        <v>51.7</v>
      </c>
      <c r="F303" s="42">
        <f t="shared" si="95"/>
        <v>0</v>
      </c>
      <c r="G303" s="42">
        <f t="shared" si="95"/>
        <v>0</v>
      </c>
    </row>
    <row r="304" spans="1:7" ht="26.25" customHeight="1" x14ac:dyDescent="0.25">
      <c r="A304" s="11" t="s">
        <v>233</v>
      </c>
      <c r="B304" s="22" t="s">
        <v>670</v>
      </c>
      <c r="C304" s="10">
        <v>200</v>
      </c>
      <c r="D304" s="12" t="s">
        <v>175</v>
      </c>
      <c r="E304" s="42">
        <v>51.7</v>
      </c>
      <c r="F304" s="42">
        <v>0</v>
      </c>
      <c r="G304" s="42">
        <v>0</v>
      </c>
    </row>
    <row r="305" spans="1:7" ht="63.75" x14ac:dyDescent="0.25">
      <c r="A305" s="11" t="s">
        <v>233</v>
      </c>
      <c r="B305" s="22" t="s">
        <v>672</v>
      </c>
      <c r="C305" s="10"/>
      <c r="D305" s="12" t="s">
        <v>673</v>
      </c>
      <c r="E305" s="42">
        <f>E306</f>
        <v>33.799999999999997</v>
      </c>
      <c r="F305" s="42">
        <f t="shared" si="95"/>
        <v>0</v>
      </c>
      <c r="G305" s="42">
        <f t="shared" si="95"/>
        <v>0</v>
      </c>
    </row>
    <row r="306" spans="1:7" ht="26.25" customHeight="1" x14ac:dyDescent="0.25">
      <c r="A306" s="11" t="s">
        <v>233</v>
      </c>
      <c r="B306" s="22" t="s">
        <v>672</v>
      </c>
      <c r="C306" s="10">
        <v>200</v>
      </c>
      <c r="D306" s="12" t="s">
        <v>175</v>
      </c>
      <c r="E306" s="42">
        <v>33.799999999999997</v>
      </c>
      <c r="F306" s="42">
        <v>0</v>
      </c>
      <c r="G306" s="42">
        <v>0</v>
      </c>
    </row>
    <row r="307" spans="1:7" ht="55.5" customHeight="1" x14ac:dyDescent="0.25">
      <c r="A307" s="11" t="s">
        <v>233</v>
      </c>
      <c r="B307" s="22" t="s">
        <v>674</v>
      </c>
      <c r="C307" s="10"/>
      <c r="D307" s="12" t="s">
        <v>675</v>
      </c>
      <c r="E307" s="42">
        <f>E308</f>
        <v>26.2</v>
      </c>
      <c r="F307" s="42">
        <f t="shared" si="95"/>
        <v>0</v>
      </c>
      <c r="G307" s="42">
        <f t="shared" si="95"/>
        <v>0</v>
      </c>
    </row>
    <row r="308" spans="1:7" ht="26.25" customHeight="1" x14ac:dyDescent="0.25">
      <c r="A308" s="11" t="s">
        <v>233</v>
      </c>
      <c r="B308" s="22" t="s">
        <v>674</v>
      </c>
      <c r="C308" s="10">
        <v>200</v>
      </c>
      <c r="D308" s="12" t="s">
        <v>175</v>
      </c>
      <c r="E308" s="42">
        <v>26.2</v>
      </c>
      <c r="F308" s="42">
        <v>0</v>
      </c>
      <c r="G308" s="42">
        <v>0</v>
      </c>
    </row>
    <row r="309" spans="1:7" ht="26.25" customHeight="1" x14ac:dyDescent="0.25">
      <c r="A309" s="11" t="s">
        <v>233</v>
      </c>
      <c r="B309" s="33" t="s">
        <v>676</v>
      </c>
      <c r="C309" s="26"/>
      <c r="D309" s="32" t="s">
        <v>677</v>
      </c>
      <c r="E309" s="42">
        <f>E310</f>
        <v>100</v>
      </c>
      <c r="F309" s="42">
        <f t="shared" ref="F309:G309" si="96">F310</f>
        <v>100</v>
      </c>
      <c r="G309" s="42">
        <f t="shared" si="96"/>
        <v>100</v>
      </c>
    </row>
    <row r="310" spans="1:7" ht="26.25" customHeight="1" x14ac:dyDescent="0.25">
      <c r="A310" s="11" t="s">
        <v>233</v>
      </c>
      <c r="B310" s="33" t="s">
        <v>678</v>
      </c>
      <c r="C310" s="26"/>
      <c r="D310" s="32" t="s">
        <v>679</v>
      </c>
      <c r="E310" s="42">
        <f>E311</f>
        <v>100</v>
      </c>
      <c r="F310" s="42">
        <f t="shared" ref="F310:G310" si="97">F311</f>
        <v>100</v>
      </c>
      <c r="G310" s="42">
        <f t="shared" si="97"/>
        <v>100</v>
      </c>
    </row>
    <row r="311" spans="1:7" ht="26.25" customHeight="1" x14ac:dyDescent="0.25">
      <c r="A311" s="11" t="s">
        <v>233</v>
      </c>
      <c r="B311" s="33" t="s">
        <v>678</v>
      </c>
      <c r="C311" s="10">
        <v>800</v>
      </c>
      <c r="D311" s="12" t="s">
        <v>38</v>
      </c>
      <c r="E311" s="42">
        <v>100</v>
      </c>
      <c r="F311" s="42">
        <v>100</v>
      </c>
      <c r="G311" s="42">
        <v>100</v>
      </c>
    </row>
    <row r="312" spans="1:7" ht="40.5" customHeight="1" x14ac:dyDescent="0.25">
      <c r="A312" s="11" t="s">
        <v>233</v>
      </c>
      <c r="B312" s="22" t="s">
        <v>348</v>
      </c>
      <c r="C312" s="10"/>
      <c r="D312" s="12" t="s">
        <v>349</v>
      </c>
      <c r="E312" s="42">
        <f>E313</f>
        <v>9058.9</v>
      </c>
      <c r="F312" s="42">
        <f t="shared" ref="F312:G312" si="98">F313</f>
        <v>90.6</v>
      </c>
      <c r="G312" s="42">
        <f t="shared" si="98"/>
        <v>0</v>
      </c>
    </row>
    <row r="313" spans="1:7" ht="29.25" customHeight="1" x14ac:dyDescent="0.25">
      <c r="A313" s="11" t="s">
        <v>233</v>
      </c>
      <c r="B313" s="22" t="s">
        <v>350</v>
      </c>
      <c r="C313" s="10"/>
      <c r="D313" s="12" t="s">
        <v>351</v>
      </c>
      <c r="E313" s="42">
        <f>E314</f>
        <v>9058.9</v>
      </c>
      <c r="F313" s="42">
        <f t="shared" ref="F313" si="99">F314</f>
        <v>90.6</v>
      </c>
      <c r="G313" s="42">
        <f t="shared" ref="G313" si="100">G314</f>
        <v>0</v>
      </c>
    </row>
    <row r="314" spans="1:7" ht="29.25" customHeight="1" x14ac:dyDescent="0.25">
      <c r="A314" s="11" t="s">
        <v>233</v>
      </c>
      <c r="B314" s="22" t="s">
        <v>350</v>
      </c>
      <c r="C314" s="10">
        <v>200</v>
      </c>
      <c r="D314" s="12" t="s">
        <v>175</v>
      </c>
      <c r="E314" s="42">
        <v>9058.9</v>
      </c>
      <c r="F314" s="42">
        <v>90.6</v>
      </c>
      <c r="G314" s="42">
        <v>0</v>
      </c>
    </row>
    <row r="315" spans="1:7" ht="17.25" customHeight="1" x14ac:dyDescent="0.25">
      <c r="A315" s="11" t="s">
        <v>439</v>
      </c>
      <c r="B315" s="22"/>
      <c r="C315" s="10"/>
      <c r="D315" s="23" t="s">
        <v>441</v>
      </c>
      <c r="E315" s="42">
        <f>E316</f>
        <v>296</v>
      </c>
      <c r="F315" s="42">
        <f t="shared" ref="F315:G319" si="101">F316</f>
        <v>293.3</v>
      </c>
      <c r="G315" s="42">
        <f t="shared" si="101"/>
        <v>299</v>
      </c>
    </row>
    <row r="316" spans="1:7" ht="51.75" customHeight="1" x14ac:dyDescent="0.25">
      <c r="A316" s="53" t="s">
        <v>439</v>
      </c>
      <c r="B316" s="53" t="s">
        <v>83</v>
      </c>
      <c r="C316" s="52"/>
      <c r="D316" s="54" t="s">
        <v>440</v>
      </c>
      <c r="E316" s="55">
        <f>E317</f>
        <v>296</v>
      </c>
      <c r="F316" s="55">
        <f t="shared" si="101"/>
        <v>293.3</v>
      </c>
      <c r="G316" s="55">
        <f t="shared" si="101"/>
        <v>299</v>
      </c>
    </row>
    <row r="317" spans="1:7" ht="28.5" customHeight="1" x14ac:dyDescent="0.25">
      <c r="A317" s="11" t="s">
        <v>439</v>
      </c>
      <c r="B317" s="22" t="s">
        <v>317</v>
      </c>
      <c r="C317" s="10"/>
      <c r="D317" s="12" t="s">
        <v>318</v>
      </c>
      <c r="E317" s="42">
        <f>E318</f>
        <v>296</v>
      </c>
      <c r="F317" s="42">
        <f t="shared" si="101"/>
        <v>293.3</v>
      </c>
      <c r="G317" s="42">
        <f t="shared" si="101"/>
        <v>299</v>
      </c>
    </row>
    <row r="318" spans="1:7" ht="26.25" customHeight="1" x14ac:dyDescent="0.25">
      <c r="A318" s="11" t="s">
        <v>439</v>
      </c>
      <c r="B318" s="22" t="s">
        <v>345</v>
      </c>
      <c r="C318" s="10"/>
      <c r="D318" s="12" t="s">
        <v>346</v>
      </c>
      <c r="E318" s="42">
        <f>E319</f>
        <v>296</v>
      </c>
      <c r="F318" s="42">
        <f t="shared" si="101"/>
        <v>293.3</v>
      </c>
      <c r="G318" s="42">
        <f t="shared" si="101"/>
        <v>299</v>
      </c>
    </row>
    <row r="319" spans="1:7" ht="17.25" customHeight="1" x14ac:dyDescent="0.25">
      <c r="A319" s="11" t="s">
        <v>439</v>
      </c>
      <c r="B319" s="22" t="s">
        <v>446</v>
      </c>
      <c r="C319" s="10"/>
      <c r="D319" s="12" t="s">
        <v>347</v>
      </c>
      <c r="E319" s="42">
        <f>E320</f>
        <v>296</v>
      </c>
      <c r="F319" s="42">
        <f t="shared" si="101"/>
        <v>293.3</v>
      </c>
      <c r="G319" s="42">
        <f t="shared" si="101"/>
        <v>299</v>
      </c>
    </row>
    <row r="320" spans="1:7" ht="29.25" customHeight="1" x14ac:dyDescent="0.25">
      <c r="A320" s="11" t="s">
        <v>439</v>
      </c>
      <c r="B320" s="22" t="s">
        <v>446</v>
      </c>
      <c r="C320" s="10">
        <v>200</v>
      </c>
      <c r="D320" s="12" t="s">
        <v>175</v>
      </c>
      <c r="E320" s="42">
        <v>296</v>
      </c>
      <c r="F320" s="42">
        <v>293.3</v>
      </c>
      <c r="G320" s="42">
        <v>299</v>
      </c>
    </row>
    <row r="321" spans="1:7" ht="15" customHeight="1" x14ac:dyDescent="0.25">
      <c r="A321" s="15" t="s">
        <v>8</v>
      </c>
      <c r="B321" s="66"/>
      <c r="C321" s="14"/>
      <c r="D321" s="67" t="s">
        <v>9</v>
      </c>
      <c r="E321" s="44">
        <f>E322+E358+E419+E495+E511</f>
        <v>536102.80000000005</v>
      </c>
      <c r="F321" s="44">
        <f>F322+F358+F419+F495+F511</f>
        <v>500040.7</v>
      </c>
      <c r="G321" s="44">
        <f>G322+G358+G419+G495+G511</f>
        <v>501219.3</v>
      </c>
    </row>
    <row r="322" spans="1:7" ht="15" customHeight="1" x14ac:dyDescent="0.25">
      <c r="A322" s="11" t="s">
        <v>10</v>
      </c>
      <c r="B322" s="11"/>
      <c r="C322" s="10"/>
      <c r="D322" s="29" t="s">
        <v>11</v>
      </c>
      <c r="E322" s="42">
        <f>E323+E336</f>
        <v>93429.599999999991</v>
      </c>
      <c r="F322" s="42">
        <f>F323+F336</f>
        <v>91982.999999999985</v>
      </c>
      <c r="G322" s="42">
        <f>G323+G336</f>
        <v>92291.999999999985</v>
      </c>
    </row>
    <row r="323" spans="1:7" ht="42.75" customHeight="1" x14ac:dyDescent="0.25">
      <c r="A323" s="53" t="s">
        <v>10</v>
      </c>
      <c r="B323" s="53" t="s">
        <v>85</v>
      </c>
      <c r="C323" s="52"/>
      <c r="D323" s="56" t="s">
        <v>395</v>
      </c>
      <c r="E323" s="55">
        <f>E324</f>
        <v>89479.4</v>
      </c>
      <c r="F323" s="55">
        <f t="shared" ref="F323:G324" si="102">F324</f>
        <v>88269.299999999988</v>
      </c>
      <c r="G323" s="55">
        <f t="shared" si="102"/>
        <v>88578.299999999988</v>
      </c>
    </row>
    <row r="324" spans="1:7" ht="30" customHeight="1" x14ac:dyDescent="0.25">
      <c r="A324" s="11" t="s">
        <v>10</v>
      </c>
      <c r="B324" s="11" t="s">
        <v>86</v>
      </c>
      <c r="C324" s="10"/>
      <c r="D324" s="20" t="s">
        <v>13</v>
      </c>
      <c r="E324" s="42">
        <f>E325</f>
        <v>89479.4</v>
      </c>
      <c r="F324" s="42">
        <f t="shared" si="102"/>
        <v>88269.299999999988</v>
      </c>
      <c r="G324" s="42">
        <f t="shared" si="102"/>
        <v>88578.299999999988</v>
      </c>
    </row>
    <row r="325" spans="1:7" ht="30.75" customHeight="1" x14ac:dyDescent="0.25">
      <c r="A325" s="11" t="s">
        <v>10</v>
      </c>
      <c r="B325" s="11" t="s">
        <v>128</v>
      </c>
      <c r="C325" s="10"/>
      <c r="D325" s="20" t="s">
        <v>391</v>
      </c>
      <c r="E325" s="42">
        <f>E330+E328+E332+E326+E334</f>
        <v>89479.4</v>
      </c>
      <c r="F325" s="42">
        <f t="shared" ref="F325:G325" si="103">F330+F328+F332+F326+F334</f>
        <v>88269.299999999988</v>
      </c>
      <c r="G325" s="42">
        <f t="shared" si="103"/>
        <v>88578.299999999988</v>
      </c>
    </row>
    <row r="326" spans="1:7" ht="51" x14ac:dyDescent="0.25">
      <c r="A326" s="11" t="s">
        <v>10</v>
      </c>
      <c r="B326" s="19" t="s">
        <v>521</v>
      </c>
      <c r="C326" s="10"/>
      <c r="D326" s="20" t="s">
        <v>495</v>
      </c>
      <c r="E326" s="42">
        <f>E327</f>
        <v>43043.8</v>
      </c>
      <c r="F326" s="42">
        <f t="shared" ref="F326:G326" si="104">F327</f>
        <v>43044.6</v>
      </c>
      <c r="G326" s="42">
        <f t="shared" si="104"/>
        <v>43044.6</v>
      </c>
    </row>
    <row r="327" spans="1:7" ht="30.75" customHeight="1" x14ac:dyDescent="0.25">
      <c r="A327" s="11" t="s">
        <v>10</v>
      </c>
      <c r="B327" s="19" t="s">
        <v>521</v>
      </c>
      <c r="C327" s="10">
        <v>600</v>
      </c>
      <c r="D327" s="20" t="s">
        <v>65</v>
      </c>
      <c r="E327" s="43">
        <v>43043.8</v>
      </c>
      <c r="F327" s="42">
        <v>43044.6</v>
      </c>
      <c r="G327" s="42">
        <v>43044.6</v>
      </c>
    </row>
    <row r="328" spans="1:7" ht="29.25" customHeight="1" x14ac:dyDescent="0.25">
      <c r="A328" s="11" t="s">
        <v>10</v>
      </c>
      <c r="B328" s="11" t="s">
        <v>228</v>
      </c>
      <c r="C328" s="10"/>
      <c r="D328" s="20" t="s">
        <v>392</v>
      </c>
      <c r="E328" s="50">
        <f>E329</f>
        <v>542.70000000000005</v>
      </c>
      <c r="F328" s="43">
        <f>F329</f>
        <v>0</v>
      </c>
      <c r="G328" s="43">
        <f>G329</f>
        <v>0</v>
      </c>
    </row>
    <row r="329" spans="1:7" ht="29.25" customHeight="1" x14ac:dyDescent="0.25">
      <c r="A329" s="11" t="s">
        <v>10</v>
      </c>
      <c r="B329" s="11" t="s">
        <v>228</v>
      </c>
      <c r="C329" s="10">
        <v>600</v>
      </c>
      <c r="D329" s="20" t="s">
        <v>65</v>
      </c>
      <c r="E329" s="43">
        <v>542.70000000000005</v>
      </c>
      <c r="F329" s="43">
        <v>0</v>
      </c>
      <c r="G329" s="43">
        <v>0</v>
      </c>
    </row>
    <row r="330" spans="1:7" ht="42.75" customHeight="1" x14ac:dyDescent="0.25">
      <c r="A330" s="11" t="s">
        <v>10</v>
      </c>
      <c r="B330" s="11" t="s">
        <v>119</v>
      </c>
      <c r="C330" s="10"/>
      <c r="D330" s="59" t="s">
        <v>455</v>
      </c>
      <c r="E330" s="42">
        <f>E331</f>
        <v>44572.5</v>
      </c>
      <c r="F330" s="42">
        <f t="shared" ref="F330:G330" si="105">F331</f>
        <v>45224.7</v>
      </c>
      <c r="G330" s="42">
        <f t="shared" si="105"/>
        <v>45533.7</v>
      </c>
    </row>
    <row r="331" spans="1:7" ht="30.75" customHeight="1" x14ac:dyDescent="0.25">
      <c r="A331" s="11" t="s">
        <v>10</v>
      </c>
      <c r="B331" s="11" t="s">
        <v>119</v>
      </c>
      <c r="C331" s="10">
        <v>600</v>
      </c>
      <c r="D331" s="20" t="s">
        <v>65</v>
      </c>
      <c r="E331" s="43">
        <v>44572.5</v>
      </c>
      <c r="F331" s="43">
        <v>45224.7</v>
      </c>
      <c r="G331" s="43">
        <v>45533.7</v>
      </c>
    </row>
    <row r="332" spans="1:7" ht="42.75" customHeight="1" x14ac:dyDescent="0.25">
      <c r="A332" s="11" t="s">
        <v>10</v>
      </c>
      <c r="B332" s="11" t="s">
        <v>252</v>
      </c>
      <c r="C332" s="10"/>
      <c r="D332" s="20" t="s">
        <v>393</v>
      </c>
      <c r="E332" s="43">
        <f>E333</f>
        <v>912</v>
      </c>
      <c r="F332" s="43">
        <v>0</v>
      </c>
      <c r="G332" s="43">
        <v>0</v>
      </c>
    </row>
    <row r="333" spans="1:7" ht="27.75" customHeight="1" x14ac:dyDescent="0.25">
      <c r="A333" s="11" t="s">
        <v>10</v>
      </c>
      <c r="B333" s="11" t="s">
        <v>252</v>
      </c>
      <c r="C333" s="10">
        <v>600</v>
      </c>
      <c r="D333" s="20" t="s">
        <v>65</v>
      </c>
      <c r="E333" s="43">
        <v>912</v>
      </c>
      <c r="F333" s="43">
        <v>0</v>
      </c>
      <c r="G333" s="43">
        <v>0</v>
      </c>
    </row>
    <row r="334" spans="1:7" ht="51" x14ac:dyDescent="0.25">
      <c r="A334" s="11" t="s">
        <v>10</v>
      </c>
      <c r="B334" s="11" t="s">
        <v>560</v>
      </c>
      <c r="C334" s="10"/>
      <c r="D334" s="20" t="s">
        <v>561</v>
      </c>
      <c r="E334" s="43">
        <f>E335</f>
        <v>408.4</v>
      </c>
      <c r="F334" s="43">
        <v>0</v>
      </c>
      <c r="G334" s="43">
        <v>0</v>
      </c>
    </row>
    <row r="335" spans="1:7" ht="27.75" customHeight="1" x14ac:dyDescent="0.25">
      <c r="A335" s="11" t="s">
        <v>10</v>
      </c>
      <c r="B335" s="11" t="s">
        <v>560</v>
      </c>
      <c r="C335" s="10">
        <v>600</v>
      </c>
      <c r="D335" s="20" t="s">
        <v>65</v>
      </c>
      <c r="E335" s="43">
        <v>408.4</v>
      </c>
      <c r="F335" s="43">
        <v>0</v>
      </c>
      <c r="G335" s="43">
        <v>0</v>
      </c>
    </row>
    <row r="336" spans="1:7" ht="44.25" customHeight="1" x14ac:dyDescent="0.25">
      <c r="A336" s="53" t="s">
        <v>10</v>
      </c>
      <c r="B336" s="53" t="s">
        <v>79</v>
      </c>
      <c r="C336" s="52"/>
      <c r="D336" s="56" t="s">
        <v>289</v>
      </c>
      <c r="E336" s="55">
        <f>E337+E341+E350</f>
        <v>3950.2000000000003</v>
      </c>
      <c r="F336" s="55">
        <f t="shared" ref="F336:G336" si="106">F337+F341+F350</f>
        <v>3713.7000000000003</v>
      </c>
      <c r="G336" s="55">
        <f t="shared" si="106"/>
        <v>3713.7000000000003</v>
      </c>
    </row>
    <row r="337" spans="1:7" ht="38.25" x14ac:dyDescent="0.25">
      <c r="A337" s="8" t="s">
        <v>10</v>
      </c>
      <c r="B337" s="19" t="s">
        <v>81</v>
      </c>
      <c r="C337" s="26"/>
      <c r="D337" s="60" t="s">
        <v>290</v>
      </c>
      <c r="E337" s="43">
        <f>E338</f>
        <v>6.5</v>
      </c>
      <c r="F337" s="43">
        <f t="shared" ref="F337:G337" si="107">F338</f>
        <v>6.5</v>
      </c>
      <c r="G337" s="43">
        <f t="shared" si="107"/>
        <v>6.5</v>
      </c>
    </row>
    <row r="338" spans="1:7" ht="40.5" customHeight="1" x14ac:dyDescent="0.25">
      <c r="A338" s="8" t="s">
        <v>10</v>
      </c>
      <c r="B338" s="19" t="s">
        <v>562</v>
      </c>
      <c r="C338" s="26"/>
      <c r="D338" s="25" t="s">
        <v>564</v>
      </c>
      <c r="E338" s="43">
        <f>E339</f>
        <v>6.5</v>
      </c>
      <c r="F338" s="43">
        <f t="shared" ref="F338:G338" si="108">F339</f>
        <v>6.5</v>
      </c>
      <c r="G338" s="43">
        <f t="shared" si="108"/>
        <v>6.5</v>
      </c>
    </row>
    <row r="339" spans="1:7" ht="21" customHeight="1" x14ac:dyDescent="0.25">
      <c r="A339" s="8" t="s">
        <v>10</v>
      </c>
      <c r="B339" s="19" t="s">
        <v>563</v>
      </c>
      <c r="C339" s="26"/>
      <c r="D339" s="25" t="s">
        <v>565</v>
      </c>
      <c r="E339" s="43">
        <f>E340</f>
        <v>6.5</v>
      </c>
      <c r="F339" s="43">
        <f t="shared" ref="F339:G339" si="109">F340</f>
        <v>6.5</v>
      </c>
      <c r="G339" s="43">
        <f t="shared" si="109"/>
        <v>6.5</v>
      </c>
    </row>
    <row r="340" spans="1:7" ht="30.75" customHeight="1" x14ac:dyDescent="0.25">
      <c r="A340" s="8" t="s">
        <v>10</v>
      </c>
      <c r="B340" s="19" t="s">
        <v>563</v>
      </c>
      <c r="C340" s="26">
        <v>600</v>
      </c>
      <c r="D340" s="20" t="s">
        <v>65</v>
      </c>
      <c r="E340" s="43">
        <v>6.5</v>
      </c>
      <c r="F340" s="43">
        <v>6.5</v>
      </c>
      <c r="G340" s="43">
        <v>6.5</v>
      </c>
    </row>
    <row r="341" spans="1:7" ht="40.5" customHeight="1" x14ac:dyDescent="0.25">
      <c r="A341" s="8" t="s">
        <v>10</v>
      </c>
      <c r="B341" s="8" t="s">
        <v>93</v>
      </c>
      <c r="C341" s="7"/>
      <c r="D341" s="17" t="s">
        <v>377</v>
      </c>
      <c r="E341" s="41">
        <f>E342+E347</f>
        <v>3519.7000000000003</v>
      </c>
      <c r="F341" s="41">
        <f t="shared" ref="F341:G341" si="110">F342+F347</f>
        <v>3477.2000000000003</v>
      </c>
      <c r="G341" s="41">
        <f t="shared" si="110"/>
        <v>3477.2000000000003</v>
      </c>
    </row>
    <row r="342" spans="1:7" ht="30.75" customHeight="1" x14ac:dyDescent="0.25">
      <c r="A342" s="8" t="s">
        <v>10</v>
      </c>
      <c r="B342" s="8" t="s">
        <v>140</v>
      </c>
      <c r="C342" s="7"/>
      <c r="D342" s="49" t="s">
        <v>394</v>
      </c>
      <c r="E342" s="41">
        <f>E345+E343</f>
        <v>3511.9</v>
      </c>
      <c r="F342" s="41">
        <f t="shared" ref="F342:G342" si="111">F345+F343</f>
        <v>3469.4</v>
      </c>
      <c r="G342" s="41">
        <f t="shared" si="111"/>
        <v>3469.4</v>
      </c>
    </row>
    <row r="343" spans="1:7" ht="44.25" customHeight="1" x14ac:dyDescent="0.25">
      <c r="A343" s="22" t="s">
        <v>10</v>
      </c>
      <c r="B343" s="33" t="s">
        <v>460</v>
      </c>
      <c r="C343" s="36"/>
      <c r="D343" s="34" t="s">
        <v>461</v>
      </c>
      <c r="E343" s="42">
        <f>E344</f>
        <v>42.5</v>
      </c>
      <c r="F343" s="42">
        <f t="shared" ref="F343:G345" si="112">F344</f>
        <v>0</v>
      </c>
      <c r="G343" s="42">
        <f t="shared" si="112"/>
        <v>0</v>
      </c>
    </row>
    <row r="344" spans="1:7" ht="30.75" customHeight="1" x14ac:dyDescent="0.25">
      <c r="A344" s="22" t="s">
        <v>10</v>
      </c>
      <c r="B344" s="33" t="s">
        <v>460</v>
      </c>
      <c r="C344" s="10">
        <v>600</v>
      </c>
      <c r="D344" s="20" t="s">
        <v>65</v>
      </c>
      <c r="E344" s="43">
        <v>42.5</v>
      </c>
      <c r="F344" s="43">
        <v>0</v>
      </c>
      <c r="G344" s="43">
        <v>0</v>
      </c>
    </row>
    <row r="345" spans="1:7" ht="42.75" customHeight="1" x14ac:dyDescent="0.25">
      <c r="A345" s="22" t="s">
        <v>10</v>
      </c>
      <c r="B345" s="33" t="s">
        <v>226</v>
      </c>
      <c r="C345" s="36"/>
      <c r="D345" s="34" t="s">
        <v>225</v>
      </c>
      <c r="E345" s="42">
        <f>E346</f>
        <v>3469.4</v>
      </c>
      <c r="F345" s="42">
        <f t="shared" si="112"/>
        <v>3469.4</v>
      </c>
      <c r="G345" s="42">
        <f t="shared" si="112"/>
        <v>3469.4</v>
      </c>
    </row>
    <row r="346" spans="1:7" ht="30.75" customHeight="1" x14ac:dyDescent="0.25">
      <c r="A346" s="22" t="s">
        <v>10</v>
      </c>
      <c r="B346" s="33" t="s">
        <v>226</v>
      </c>
      <c r="C346" s="10">
        <v>600</v>
      </c>
      <c r="D346" s="20" t="s">
        <v>65</v>
      </c>
      <c r="E346" s="43">
        <v>3469.4</v>
      </c>
      <c r="F346" s="43">
        <v>3469.4</v>
      </c>
      <c r="G346" s="43">
        <v>3469.4</v>
      </c>
    </row>
    <row r="347" spans="1:7" ht="30.75" customHeight="1" x14ac:dyDescent="0.25">
      <c r="A347" s="22" t="s">
        <v>10</v>
      </c>
      <c r="B347" s="33" t="s">
        <v>556</v>
      </c>
      <c r="C347" s="10"/>
      <c r="D347" s="83" t="s">
        <v>559</v>
      </c>
      <c r="E347" s="43">
        <f>E348</f>
        <v>7.8</v>
      </c>
      <c r="F347" s="43">
        <f t="shared" ref="F347:G347" si="113">F348</f>
        <v>7.8</v>
      </c>
      <c r="G347" s="43">
        <f t="shared" si="113"/>
        <v>7.8</v>
      </c>
    </row>
    <row r="348" spans="1:7" ht="30.75" customHeight="1" x14ac:dyDescent="0.25">
      <c r="A348" s="22" t="s">
        <v>10</v>
      </c>
      <c r="B348" s="33" t="s">
        <v>557</v>
      </c>
      <c r="C348" s="10"/>
      <c r="D348" s="58" t="s">
        <v>558</v>
      </c>
      <c r="E348" s="43">
        <f>E349</f>
        <v>7.8</v>
      </c>
      <c r="F348" s="43">
        <f t="shared" ref="F348:G348" si="114">F349</f>
        <v>7.8</v>
      </c>
      <c r="G348" s="43">
        <f t="shared" si="114"/>
        <v>7.8</v>
      </c>
    </row>
    <row r="349" spans="1:7" ht="30.75" customHeight="1" x14ac:dyDescent="0.25">
      <c r="A349" s="22" t="s">
        <v>10</v>
      </c>
      <c r="B349" s="33" t="s">
        <v>557</v>
      </c>
      <c r="C349" s="10">
        <v>600</v>
      </c>
      <c r="D349" s="20" t="s">
        <v>65</v>
      </c>
      <c r="E349" s="43">
        <v>7.8</v>
      </c>
      <c r="F349" s="43">
        <v>7.8</v>
      </c>
      <c r="G349" s="43">
        <v>7.8</v>
      </c>
    </row>
    <row r="350" spans="1:7" ht="30" customHeight="1" x14ac:dyDescent="0.25">
      <c r="A350" s="8" t="s">
        <v>10</v>
      </c>
      <c r="B350" s="8" t="s">
        <v>94</v>
      </c>
      <c r="C350" s="7"/>
      <c r="D350" s="9" t="s">
        <v>548</v>
      </c>
      <c r="E350" s="43">
        <f>E351</f>
        <v>424</v>
      </c>
      <c r="F350" s="43">
        <f t="shared" ref="F350:G354" si="115">F351</f>
        <v>230</v>
      </c>
      <c r="G350" s="43">
        <f t="shared" si="115"/>
        <v>230</v>
      </c>
    </row>
    <row r="351" spans="1:7" ht="27.75" customHeight="1" x14ac:dyDescent="0.25">
      <c r="A351" s="8" t="s">
        <v>10</v>
      </c>
      <c r="B351" s="8" t="s">
        <v>132</v>
      </c>
      <c r="C351" s="7"/>
      <c r="D351" s="49" t="s">
        <v>156</v>
      </c>
      <c r="E351" s="43">
        <f>E352+E354+E356</f>
        <v>424</v>
      </c>
      <c r="F351" s="43">
        <f t="shared" ref="F351:G351" si="116">F352+F354+F356</f>
        <v>230</v>
      </c>
      <c r="G351" s="43">
        <f t="shared" si="116"/>
        <v>230</v>
      </c>
    </row>
    <row r="352" spans="1:7" ht="27.75" customHeight="1" x14ac:dyDescent="0.25">
      <c r="A352" s="22" t="s">
        <v>10</v>
      </c>
      <c r="B352" s="33" t="s">
        <v>576</v>
      </c>
      <c r="C352" s="7"/>
      <c r="D352" s="49" t="s">
        <v>577</v>
      </c>
      <c r="E352" s="43">
        <f>E353</f>
        <v>194</v>
      </c>
      <c r="F352" s="43">
        <f t="shared" si="115"/>
        <v>0</v>
      </c>
      <c r="G352" s="43">
        <f t="shared" si="115"/>
        <v>0</v>
      </c>
    </row>
    <row r="353" spans="1:7" ht="27.75" customHeight="1" x14ac:dyDescent="0.25">
      <c r="A353" s="22" t="s">
        <v>10</v>
      </c>
      <c r="B353" s="33" t="s">
        <v>576</v>
      </c>
      <c r="C353" s="7">
        <v>600</v>
      </c>
      <c r="D353" s="20" t="s">
        <v>65</v>
      </c>
      <c r="E353" s="43">
        <v>194</v>
      </c>
      <c r="F353" s="43">
        <v>0</v>
      </c>
      <c r="G353" s="43">
        <v>0</v>
      </c>
    </row>
    <row r="354" spans="1:7" ht="40.5" customHeight="1" x14ac:dyDescent="0.25">
      <c r="A354" s="22" t="s">
        <v>10</v>
      </c>
      <c r="B354" s="33" t="s">
        <v>115</v>
      </c>
      <c r="C354" s="35"/>
      <c r="D354" s="34" t="s">
        <v>227</v>
      </c>
      <c r="E354" s="43">
        <f>E355</f>
        <v>225.5</v>
      </c>
      <c r="F354" s="43">
        <f t="shared" si="115"/>
        <v>225.5</v>
      </c>
      <c r="G354" s="43">
        <f t="shared" si="115"/>
        <v>225.5</v>
      </c>
    </row>
    <row r="355" spans="1:7" ht="30.75" customHeight="1" x14ac:dyDescent="0.25">
      <c r="A355" s="11" t="s">
        <v>10</v>
      </c>
      <c r="B355" s="11" t="s">
        <v>115</v>
      </c>
      <c r="C355" s="10">
        <v>600</v>
      </c>
      <c r="D355" s="20" t="s">
        <v>65</v>
      </c>
      <c r="E355" s="43">
        <v>225.5</v>
      </c>
      <c r="F355" s="43">
        <v>225.5</v>
      </c>
      <c r="G355" s="43">
        <v>225.5</v>
      </c>
    </row>
    <row r="356" spans="1:7" ht="30.75" customHeight="1" x14ac:dyDescent="0.25">
      <c r="A356" s="11" t="s">
        <v>10</v>
      </c>
      <c r="B356" s="11" t="s">
        <v>566</v>
      </c>
      <c r="C356" s="10"/>
      <c r="D356" s="34" t="s">
        <v>567</v>
      </c>
      <c r="E356" s="43">
        <f>E357</f>
        <v>4.5</v>
      </c>
      <c r="F356" s="43">
        <f t="shared" ref="F356:G356" si="117">F357</f>
        <v>4.5</v>
      </c>
      <c r="G356" s="43">
        <f t="shared" si="117"/>
        <v>4.5</v>
      </c>
    </row>
    <row r="357" spans="1:7" ht="30.75" customHeight="1" x14ac:dyDescent="0.25">
      <c r="A357" s="11" t="s">
        <v>10</v>
      </c>
      <c r="B357" s="11" t="s">
        <v>566</v>
      </c>
      <c r="C357" s="10">
        <v>600</v>
      </c>
      <c r="D357" s="20" t="s">
        <v>65</v>
      </c>
      <c r="E357" s="43">
        <v>4.5</v>
      </c>
      <c r="F357" s="43">
        <v>4.5</v>
      </c>
      <c r="G357" s="43">
        <v>4.5</v>
      </c>
    </row>
    <row r="358" spans="1:7" ht="18.75" customHeight="1" x14ac:dyDescent="0.25">
      <c r="A358" s="11" t="s">
        <v>14</v>
      </c>
      <c r="B358" s="11"/>
      <c r="C358" s="10"/>
      <c r="D358" s="29" t="s">
        <v>15</v>
      </c>
      <c r="E358" s="42">
        <f>E359+E395</f>
        <v>391420.9</v>
      </c>
      <c r="F358" s="42">
        <f>F359+F395</f>
        <v>359663.9</v>
      </c>
      <c r="G358" s="42">
        <f>G359+G395</f>
        <v>360496</v>
      </c>
    </row>
    <row r="359" spans="1:7" ht="42" customHeight="1" x14ac:dyDescent="0.25">
      <c r="A359" s="53" t="s">
        <v>14</v>
      </c>
      <c r="B359" s="53" t="s">
        <v>85</v>
      </c>
      <c r="C359" s="52"/>
      <c r="D359" s="56" t="s">
        <v>395</v>
      </c>
      <c r="E359" s="55">
        <f>E360</f>
        <v>388059.2</v>
      </c>
      <c r="F359" s="55">
        <f t="shared" ref="F359:G359" si="118">F360</f>
        <v>356679.80000000005</v>
      </c>
      <c r="G359" s="55">
        <f t="shared" si="118"/>
        <v>357511.9</v>
      </c>
    </row>
    <row r="360" spans="1:7" ht="30.75" customHeight="1" x14ac:dyDescent="0.25">
      <c r="A360" s="11" t="s">
        <v>14</v>
      </c>
      <c r="B360" s="11" t="s">
        <v>86</v>
      </c>
      <c r="C360" s="10"/>
      <c r="D360" s="20" t="s">
        <v>13</v>
      </c>
      <c r="E360" s="42">
        <f>E361+E366+E383+E392</f>
        <v>388059.2</v>
      </c>
      <c r="F360" s="42">
        <f>F361+F366+F383+F392</f>
        <v>356679.80000000005</v>
      </c>
      <c r="G360" s="42">
        <f>G361+G366+G383+G392</f>
        <v>357511.9</v>
      </c>
    </row>
    <row r="361" spans="1:7" ht="56.25" customHeight="1" x14ac:dyDescent="0.25">
      <c r="A361" s="11" t="s">
        <v>14</v>
      </c>
      <c r="B361" s="11" t="s">
        <v>195</v>
      </c>
      <c r="C361" s="10"/>
      <c r="D361" s="20" t="s">
        <v>396</v>
      </c>
      <c r="E361" s="42">
        <f>E362+E364</f>
        <v>12441.5</v>
      </c>
      <c r="F361" s="42">
        <f t="shared" ref="F361:G361" si="119">F362+F364</f>
        <v>12347.900000000001</v>
      </c>
      <c r="G361" s="42">
        <f t="shared" si="119"/>
        <v>12302.900000000001</v>
      </c>
    </row>
    <row r="362" spans="1:7" ht="18" customHeight="1" x14ac:dyDescent="0.25">
      <c r="A362" s="11" t="s">
        <v>14</v>
      </c>
      <c r="B362" s="11" t="s">
        <v>399</v>
      </c>
      <c r="C362" s="10"/>
      <c r="D362" s="17" t="s">
        <v>477</v>
      </c>
      <c r="E362" s="41">
        <f>E363</f>
        <v>3272.7</v>
      </c>
      <c r="F362" s="41">
        <f t="shared" ref="F362:G362" si="120">F363</f>
        <v>3403.7</v>
      </c>
      <c r="G362" s="41">
        <f t="shared" si="120"/>
        <v>3539.8</v>
      </c>
    </row>
    <row r="363" spans="1:7" ht="30.75" customHeight="1" x14ac:dyDescent="0.25">
      <c r="A363" s="11" t="s">
        <v>14</v>
      </c>
      <c r="B363" s="11" t="s">
        <v>399</v>
      </c>
      <c r="C363" s="10">
        <v>600</v>
      </c>
      <c r="D363" s="17" t="s">
        <v>65</v>
      </c>
      <c r="E363" s="43">
        <v>3272.7</v>
      </c>
      <c r="F363" s="43">
        <v>3403.7</v>
      </c>
      <c r="G363" s="43">
        <v>3539.8</v>
      </c>
    </row>
    <row r="364" spans="1:7" ht="44.25" customHeight="1" x14ac:dyDescent="0.25">
      <c r="A364" s="11" t="s">
        <v>14</v>
      </c>
      <c r="B364" s="11" t="s">
        <v>532</v>
      </c>
      <c r="C364" s="10"/>
      <c r="D364" s="17" t="s">
        <v>397</v>
      </c>
      <c r="E364" s="41">
        <f>E365</f>
        <v>9168.7999999999993</v>
      </c>
      <c r="F364" s="41">
        <f t="shared" ref="F364:G364" si="121">F365</f>
        <v>8944.2000000000007</v>
      </c>
      <c r="G364" s="41">
        <f t="shared" si="121"/>
        <v>8763.1</v>
      </c>
    </row>
    <row r="365" spans="1:7" ht="30.75" customHeight="1" x14ac:dyDescent="0.25">
      <c r="A365" s="11" t="s">
        <v>14</v>
      </c>
      <c r="B365" s="11" t="s">
        <v>532</v>
      </c>
      <c r="C365" s="10">
        <v>600</v>
      </c>
      <c r="D365" s="17" t="s">
        <v>65</v>
      </c>
      <c r="E365" s="43">
        <v>9168.7999999999993</v>
      </c>
      <c r="F365" s="43">
        <v>8944.2000000000007</v>
      </c>
      <c r="G365" s="43">
        <v>8763.1</v>
      </c>
    </row>
    <row r="366" spans="1:7" ht="43.5" customHeight="1" x14ac:dyDescent="0.25">
      <c r="A366" s="19" t="s">
        <v>14</v>
      </c>
      <c r="B366" s="19" t="s">
        <v>129</v>
      </c>
      <c r="C366" s="10"/>
      <c r="D366" s="20" t="s">
        <v>465</v>
      </c>
      <c r="E366" s="43">
        <f>E369+E371+E373+E375+E377+E381+E367+E379</f>
        <v>362502.2</v>
      </c>
      <c r="F366" s="43">
        <f t="shared" ref="F366:G366" si="122">F369+F371+F373+F375+F377+F381+F367+F379</f>
        <v>329700.90000000002</v>
      </c>
      <c r="G366" s="43">
        <f t="shared" si="122"/>
        <v>330578</v>
      </c>
    </row>
    <row r="367" spans="1:7" ht="76.5" x14ac:dyDescent="0.25">
      <c r="A367" s="11" t="s">
        <v>14</v>
      </c>
      <c r="B367" s="11" t="s">
        <v>500</v>
      </c>
      <c r="C367" s="10"/>
      <c r="D367" s="20" t="s">
        <v>501</v>
      </c>
      <c r="E367" s="43">
        <f>E368</f>
        <v>235249.2</v>
      </c>
      <c r="F367" s="43">
        <f t="shared" ref="F367:G367" si="123">F368</f>
        <v>235292.3</v>
      </c>
      <c r="G367" s="43">
        <f t="shared" si="123"/>
        <v>235292.3</v>
      </c>
    </row>
    <row r="368" spans="1:7" ht="30.75" customHeight="1" x14ac:dyDescent="0.25">
      <c r="A368" s="11" t="s">
        <v>14</v>
      </c>
      <c r="B368" s="11" t="s">
        <v>500</v>
      </c>
      <c r="C368" s="10">
        <v>600</v>
      </c>
      <c r="D368" s="20" t="s">
        <v>65</v>
      </c>
      <c r="E368" s="43">
        <v>235249.2</v>
      </c>
      <c r="F368" s="43">
        <v>235292.3</v>
      </c>
      <c r="G368" s="43">
        <v>235292.3</v>
      </c>
    </row>
    <row r="369" spans="1:7" ht="30" customHeight="1" x14ac:dyDescent="0.25">
      <c r="A369" s="11" t="s">
        <v>14</v>
      </c>
      <c r="B369" s="11" t="s">
        <v>209</v>
      </c>
      <c r="C369" s="10"/>
      <c r="D369" s="20" t="s">
        <v>428</v>
      </c>
      <c r="E369" s="43">
        <f>E370</f>
        <v>539.9</v>
      </c>
      <c r="F369" s="43">
        <f t="shared" ref="F369:G371" si="124">F370</f>
        <v>0</v>
      </c>
      <c r="G369" s="43">
        <f t="shared" si="124"/>
        <v>0</v>
      </c>
    </row>
    <row r="370" spans="1:7" ht="30.75" customHeight="1" x14ac:dyDescent="0.25">
      <c r="A370" s="11" t="s">
        <v>14</v>
      </c>
      <c r="B370" s="11" t="s">
        <v>209</v>
      </c>
      <c r="C370" s="10">
        <v>600</v>
      </c>
      <c r="D370" s="20" t="s">
        <v>65</v>
      </c>
      <c r="E370" s="50">
        <v>539.9</v>
      </c>
      <c r="F370" s="50">
        <v>0</v>
      </c>
      <c r="G370" s="50">
        <v>0</v>
      </c>
    </row>
    <row r="371" spans="1:7" ht="29.25" customHeight="1" x14ac:dyDescent="0.25">
      <c r="A371" s="11" t="s">
        <v>14</v>
      </c>
      <c r="B371" s="11" t="s">
        <v>269</v>
      </c>
      <c r="C371" s="10"/>
      <c r="D371" s="20" t="s">
        <v>457</v>
      </c>
      <c r="E371" s="43">
        <f>E372</f>
        <v>1264.7</v>
      </c>
      <c r="F371" s="43">
        <f t="shared" si="124"/>
        <v>185</v>
      </c>
      <c r="G371" s="43">
        <f t="shared" si="124"/>
        <v>185</v>
      </c>
    </row>
    <row r="372" spans="1:7" ht="30.75" customHeight="1" x14ac:dyDescent="0.25">
      <c r="A372" s="11" t="s">
        <v>14</v>
      </c>
      <c r="B372" s="11" t="s">
        <v>269</v>
      </c>
      <c r="C372" s="10">
        <v>600</v>
      </c>
      <c r="D372" s="20" t="s">
        <v>65</v>
      </c>
      <c r="E372" s="50">
        <v>1264.7</v>
      </c>
      <c r="F372" s="50">
        <v>185</v>
      </c>
      <c r="G372" s="50">
        <v>185</v>
      </c>
    </row>
    <row r="373" spans="1:7" ht="41.25" customHeight="1" x14ac:dyDescent="0.25">
      <c r="A373" s="11" t="s">
        <v>14</v>
      </c>
      <c r="B373" s="11" t="s">
        <v>118</v>
      </c>
      <c r="C373" s="10"/>
      <c r="D373" s="20" t="s">
        <v>429</v>
      </c>
      <c r="E373" s="42">
        <f>E374</f>
        <v>74732.2</v>
      </c>
      <c r="F373" s="42">
        <f t="shared" ref="F373:G373" si="125">F374</f>
        <v>75339.8</v>
      </c>
      <c r="G373" s="42">
        <f t="shared" si="125"/>
        <v>75983.399999999994</v>
      </c>
    </row>
    <row r="374" spans="1:7" ht="30.75" customHeight="1" x14ac:dyDescent="0.25">
      <c r="A374" s="11" t="s">
        <v>14</v>
      </c>
      <c r="B374" s="11" t="s">
        <v>118</v>
      </c>
      <c r="C374" s="10">
        <v>600</v>
      </c>
      <c r="D374" s="20" t="s">
        <v>65</v>
      </c>
      <c r="E374" s="43">
        <v>74732.2</v>
      </c>
      <c r="F374" s="43">
        <v>75339.8</v>
      </c>
      <c r="G374" s="43">
        <v>75983.399999999994</v>
      </c>
    </row>
    <row r="375" spans="1:7" ht="30.75" customHeight="1" x14ac:dyDescent="0.25">
      <c r="A375" s="11" t="s">
        <v>14</v>
      </c>
      <c r="B375" s="11" t="s">
        <v>197</v>
      </c>
      <c r="C375" s="10"/>
      <c r="D375" s="20" t="s">
        <v>430</v>
      </c>
      <c r="E375" s="43">
        <f>E376</f>
        <v>5613.3</v>
      </c>
      <c r="F375" s="43">
        <f t="shared" ref="F375:G375" si="126">F376</f>
        <v>5837.8</v>
      </c>
      <c r="G375" s="43">
        <f t="shared" si="126"/>
        <v>6071.3</v>
      </c>
    </row>
    <row r="376" spans="1:7" ht="30.75" customHeight="1" x14ac:dyDescent="0.25">
      <c r="A376" s="11" t="s">
        <v>14</v>
      </c>
      <c r="B376" s="11" t="s">
        <v>197</v>
      </c>
      <c r="C376" s="10">
        <v>600</v>
      </c>
      <c r="D376" s="20" t="s">
        <v>65</v>
      </c>
      <c r="E376" s="43">
        <v>5613.3</v>
      </c>
      <c r="F376" s="43">
        <v>5837.8</v>
      </c>
      <c r="G376" s="43">
        <v>6071.3</v>
      </c>
    </row>
    <row r="377" spans="1:7" ht="30.75" customHeight="1" x14ac:dyDescent="0.25">
      <c r="A377" s="11" t="s">
        <v>14</v>
      </c>
      <c r="B377" s="11" t="s">
        <v>578</v>
      </c>
      <c r="C377" s="10"/>
      <c r="D377" s="20" t="s">
        <v>579</v>
      </c>
      <c r="E377" s="43">
        <f t="shared" ref="E377:G377" si="127">E378</f>
        <v>17431.900000000001</v>
      </c>
      <c r="F377" s="43">
        <f t="shared" si="127"/>
        <v>0</v>
      </c>
      <c r="G377" s="43">
        <f t="shared" si="127"/>
        <v>0</v>
      </c>
    </row>
    <row r="378" spans="1:7" ht="30.75" customHeight="1" x14ac:dyDescent="0.25">
      <c r="A378" s="11" t="s">
        <v>14</v>
      </c>
      <c r="B378" s="11" t="s">
        <v>578</v>
      </c>
      <c r="C378" s="10">
        <v>400</v>
      </c>
      <c r="D378" s="20" t="s">
        <v>174</v>
      </c>
      <c r="E378" s="43">
        <v>17431.900000000001</v>
      </c>
      <c r="F378" s="43">
        <v>0</v>
      </c>
      <c r="G378" s="43">
        <v>0</v>
      </c>
    </row>
    <row r="379" spans="1:7" ht="38.25" x14ac:dyDescent="0.25">
      <c r="A379" s="11" t="s">
        <v>14</v>
      </c>
      <c r="B379" s="11" t="s">
        <v>502</v>
      </c>
      <c r="C379" s="10"/>
      <c r="D379" s="17" t="s">
        <v>503</v>
      </c>
      <c r="E379" s="43">
        <f>E380</f>
        <v>13046</v>
      </c>
      <c r="F379" s="43">
        <f t="shared" ref="F379:G379" si="128">F380</f>
        <v>13046</v>
      </c>
      <c r="G379" s="43">
        <f t="shared" si="128"/>
        <v>13046</v>
      </c>
    </row>
    <row r="380" spans="1:7" ht="25.5" x14ac:dyDescent="0.25">
      <c r="A380" s="11" t="s">
        <v>14</v>
      </c>
      <c r="B380" s="11" t="s">
        <v>502</v>
      </c>
      <c r="C380" s="10">
        <v>600</v>
      </c>
      <c r="D380" s="17" t="s">
        <v>65</v>
      </c>
      <c r="E380" s="43">
        <v>13046</v>
      </c>
      <c r="F380" s="43">
        <v>13046</v>
      </c>
      <c r="G380" s="43">
        <v>13046</v>
      </c>
    </row>
    <row r="381" spans="1:7" ht="39.75" customHeight="1" x14ac:dyDescent="0.25">
      <c r="A381" s="11" t="s">
        <v>14</v>
      </c>
      <c r="B381" s="11" t="s">
        <v>204</v>
      </c>
      <c r="C381" s="10"/>
      <c r="D381" s="13" t="s">
        <v>431</v>
      </c>
      <c r="E381" s="43">
        <f>E382</f>
        <v>14625</v>
      </c>
      <c r="F381" s="46">
        <f t="shared" ref="F381:G381" si="129">F382</f>
        <v>0</v>
      </c>
      <c r="G381" s="46">
        <f t="shared" si="129"/>
        <v>0</v>
      </c>
    </row>
    <row r="382" spans="1:7" ht="30.75" customHeight="1" x14ac:dyDescent="0.25">
      <c r="A382" s="11" t="s">
        <v>14</v>
      </c>
      <c r="B382" s="11" t="s">
        <v>204</v>
      </c>
      <c r="C382" s="10">
        <v>600</v>
      </c>
      <c r="D382" s="17" t="s">
        <v>65</v>
      </c>
      <c r="E382" s="50">
        <v>14625</v>
      </c>
      <c r="F382" s="51">
        <v>0</v>
      </c>
      <c r="G382" s="51">
        <v>0</v>
      </c>
    </row>
    <row r="383" spans="1:7" ht="19.5" customHeight="1" x14ac:dyDescent="0.25">
      <c r="A383" s="11" t="s">
        <v>14</v>
      </c>
      <c r="B383" s="11" t="s">
        <v>130</v>
      </c>
      <c r="C383" s="10"/>
      <c r="D383" s="20" t="s">
        <v>406</v>
      </c>
      <c r="E383" s="43">
        <f>E384+E386+E388+E390</f>
        <v>11088.4</v>
      </c>
      <c r="F383" s="43">
        <f>F384+F386+F388+F390</f>
        <v>12603.9</v>
      </c>
      <c r="G383" s="43">
        <f>G384+G386+G388+G390</f>
        <v>12603.9</v>
      </c>
    </row>
    <row r="384" spans="1:7" ht="56.25" customHeight="1" x14ac:dyDescent="0.25">
      <c r="A384" s="11" t="s">
        <v>14</v>
      </c>
      <c r="B384" s="11" t="s">
        <v>526</v>
      </c>
      <c r="C384" s="10"/>
      <c r="D384" s="20" t="s">
        <v>527</v>
      </c>
      <c r="E384" s="43">
        <f>E385</f>
        <v>2658.3</v>
      </c>
      <c r="F384" s="43">
        <f t="shared" ref="F384:G384" si="130">F385</f>
        <v>2658.3</v>
      </c>
      <c r="G384" s="43">
        <f t="shared" si="130"/>
        <v>2658.3</v>
      </c>
    </row>
    <row r="385" spans="1:7" ht="25.5" x14ac:dyDescent="0.25">
      <c r="A385" s="11" t="s">
        <v>14</v>
      </c>
      <c r="B385" s="11" t="s">
        <v>526</v>
      </c>
      <c r="C385" s="10">
        <v>600</v>
      </c>
      <c r="D385" s="20" t="s">
        <v>65</v>
      </c>
      <c r="E385" s="43">
        <v>2658.3</v>
      </c>
      <c r="F385" s="43">
        <v>2658.3</v>
      </c>
      <c r="G385" s="43">
        <v>2658.3</v>
      </c>
    </row>
    <row r="386" spans="1:7" ht="25.5" x14ac:dyDescent="0.25">
      <c r="A386" s="11" t="s">
        <v>14</v>
      </c>
      <c r="B386" s="11" t="s">
        <v>504</v>
      </c>
      <c r="C386" s="10"/>
      <c r="D386" s="20" t="s">
        <v>505</v>
      </c>
      <c r="E386" s="43">
        <f>E387</f>
        <v>37.200000000000003</v>
      </c>
      <c r="F386" s="43">
        <f t="shared" ref="F386:G386" si="131">F387</f>
        <v>37.200000000000003</v>
      </c>
      <c r="G386" s="43">
        <f t="shared" si="131"/>
        <v>37.200000000000003</v>
      </c>
    </row>
    <row r="387" spans="1:7" ht="25.5" x14ac:dyDescent="0.25">
      <c r="A387" s="11" t="s">
        <v>14</v>
      </c>
      <c r="B387" s="11" t="s">
        <v>504</v>
      </c>
      <c r="C387" s="10">
        <v>600</v>
      </c>
      <c r="D387" s="20" t="s">
        <v>65</v>
      </c>
      <c r="E387" s="43">
        <v>37.200000000000003</v>
      </c>
      <c r="F387" s="43">
        <v>37.200000000000003</v>
      </c>
      <c r="G387" s="43">
        <v>37.200000000000003</v>
      </c>
    </row>
    <row r="388" spans="1:7" ht="78.75" customHeight="1" x14ac:dyDescent="0.25">
      <c r="A388" s="11" t="s">
        <v>14</v>
      </c>
      <c r="B388" s="11" t="s">
        <v>178</v>
      </c>
      <c r="C388" s="10"/>
      <c r="D388" s="20" t="s">
        <v>432</v>
      </c>
      <c r="E388" s="43">
        <f>E389</f>
        <v>8370.6</v>
      </c>
      <c r="F388" s="43">
        <f t="shared" ref="F388:G388" si="132">F389</f>
        <v>9886.1</v>
      </c>
      <c r="G388" s="43">
        <f t="shared" si="132"/>
        <v>9886.1</v>
      </c>
    </row>
    <row r="389" spans="1:7" ht="30.75" customHeight="1" x14ac:dyDescent="0.25">
      <c r="A389" s="11" t="s">
        <v>14</v>
      </c>
      <c r="B389" s="11" t="s">
        <v>178</v>
      </c>
      <c r="C389" s="10">
        <v>600</v>
      </c>
      <c r="D389" s="20" t="s">
        <v>65</v>
      </c>
      <c r="E389" s="43">
        <v>8370.6</v>
      </c>
      <c r="F389" s="43">
        <v>9886.1</v>
      </c>
      <c r="G389" s="43">
        <v>9886.1</v>
      </c>
    </row>
    <row r="390" spans="1:7" ht="43.5" customHeight="1" x14ac:dyDescent="0.25">
      <c r="A390" s="19" t="s">
        <v>14</v>
      </c>
      <c r="B390" s="7" t="s">
        <v>216</v>
      </c>
      <c r="C390" s="7"/>
      <c r="D390" s="17" t="s">
        <v>433</v>
      </c>
      <c r="E390" s="46">
        <f>E391</f>
        <v>22.3</v>
      </c>
      <c r="F390" s="46">
        <f t="shared" ref="F390:G390" si="133">F391</f>
        <v>22.3</v>
      </c>
      <c r="G390" s="46">
        <f t="shared" si="133"/>
        <v>22.3</v>
      </c>
    </row>
    <row r="391" spans="1:7" ht="30.75" customHeight="1" x14ac:dyDescent="0.25">
      <c r="A391" s="19" t="s">
        <v>14</v>
      </c>
      <c r="B391" s="7" t="s">
        <v>216</v>
      </c>
      <c r="C391" s="7">
        <v>600</v>
      </c>
      <c r="D391" s="17" t="s">
        <v>65</v>
      </c>
      <c r="E391" s="46">
        <v>22.3</v>
      </c>
      <c r="F391" s="46">
        <v>22.3</v>
      </c>
      <c r="G391" s="46">
        <v>22.3</v>
      </c>
    </row>
    <row r="392" spans="1:7" ht="38.25" x14ac:dyDescent="0.25">
      <c r="A392" s="19" t="s">
        <v>14</v>
      </c>
      <c r="B392" s="7" t="s">
        <v>569</v>
      </c>
      <c r="C392" s="7"/>
      <c r="D392" s="32" t="s">
        <v>570</v>
      </c>
      <c r="E392" s="41">
        <f t="shared" ref="E392:G393" si="134">E393</f>
        <v>2027.1</v>
      </c>
      <c r="F392" s="41">
        <f t="shared" si="134"/>
        <v>2027.1</v>
      </c>
      <c r="G392" s="41">
        <f t="shared" si="134"/>
        <v>2027.1</v>
      </c>
    </row>
    <row r="393" spans="1:7" ht="51" x14ac:dyDescent="0.25">
      <c r="A393" s="19" t="s">
        <v>14</v>
      </c>
      <c r="B393" s="7" t="s">
        <v>568</v>
      </c>
      <c r="C393" s="7"/>
      <c r="D393" s="58" t="s">
        <v>571</v>
      </c>
      <c r="E393" s="41">
        <f t="shared" si="134"/>
        <v>2027.1</v>
      </c>
      <c r="F393" s="41">
        <f t="shared" si="134"/>
        <v>2027.1</v>
      </c>
      <c r="G393" s="41">
        <f t="shared" si="134"/>
        <v>2027.1</v>
      </c>
    </row>
    <row r="394" spans="1:7" ht="25.5" x14ac:dyDescent="0.25">
      <c r="A394" s="19" t="s">
        <v>14</v>
      </c>
      <c r="B394" s="7" t="s">
        <v>568</v>
      </c>
      <c r="C394" s="7">
        <v>600</v>
      </c>
      <c r="D394" s="17" t="s">
        <v>65</v>
      </c>
      <c r="E394" s="46">
        <v>2027.1</v>
      </c>
      <c r="F394" s="46">
        <v>2027.1</v>
      </c>
      <c r="G394" s="46">
        <v>2027.1</v>
      </c>
    </row>
    <row r="395" spans="1:7" ht="42.75" customHeight="1" x14ac:dyDescent="0.25">
      <c r="A395" s="84" t="s">
        <v>14</v>
      </c>
      <c r="B395" s="53" t="s">
        <v>79</v>
      </c>
      <c r="C395" s="55"/>
      <c r="D395" s="56" t="s">
        <v>376</v>
      </c>
      <c r="E395" s="55">
        <f>E396+E400+E413</f>
        <v>3361.7</v>
      </c>
      <c r="F395" s="55">
        <f t="shared" ref="F395:G395" si="135">F396+F400+F413</f>
        <v>2984.1</v>
      </c>
      <c r="G395" s="55">
        <f t="shared" si="135"/>
        <v>2984.1</v>
      </c>
    </row>
    <row r="396" spans="1:7" ht="38.25" x14ac:dyDescent="0.25">
      <c r="A396" s="11" t="s">
        <v>14</v>
      </c>
      <c r="B396" s="11" t="s">
        <v>81</v>
      </c>
      <c r="C396" s="10"/>
      <c r="D396" s="9" t="s">
        <v>290</v>
      </c>
      <c r="E396" s="42">
        <f t="shared" ref="E396:G398" si="136">E397</f>
        <v>14.3</v>
      </c>
      <c r="F396" s="42">
        <f t="shared" si="136"/>
        <v>14.3</v>
      </c>
      <c r="G396" s="42">
        <f t="shared" si="136"/>
        <v>14.3</v>
      </c>
    </row>
    <row r="397" spans="1:7" ht="51" x14ac:dyDescent="0.25">
      <c r="A397" s="11" t="s">
        <v>14</v>
      </c>
      <c r="B397" s="11" t="s">
        <v>562</v>
      </c>
      <c r="C397" s="10"/>
      <c r="D397" s="83" t="s">
        <v>564</v>
      </c>
      <c r="E397" s="42">
        <f>E398</f>
        <v>14.3</v>
      </c>
      <c r="F397" s="42">
        <f t="shared" si="136"/>
        <v>14.3</v>
      </c>
      <c r="G397" s="42">
        <f t="shared" si="136"/>
        <v>14.3</v>
      </c>
    </row>
    <row r="398" spans="1:7" x14ac:dyDescent="0.25">
      <c r="A398" s="11" t="s">
        <v>14</v>
      </c>
      <c r="B398" s="33" t="s">
        <v>563</v>
      </c>
      <c r="C398" s="85"/>
      <c r="D398" s="34" t="s">
        <v>565</v>
      </c>
      <c r="E398" s="42">
        <f t="shared" si="136"/>
        <v>14.3</v>
      </c>
      <c r="F398" s="42">
        <f t="shared" si="136"/>
        <v>14.3</v>
      </c>
      <c r="G398" s="42">
        <f t="shared" si="136"/>
        <v>14.3</v>
      </c>
    </row>
    <row r="399" spans="1:7" ht="25.5" x14ac:dyDescent="0.25">
      <c r="A399" s="11" t="s">
        <v>14</v>
      </c>
      <c r="B399" s="33" t="s">
        <v>563</v>
      </c>
      <c r="C399" s="85">
        <v>600</v>
      </c>
      <c r="D399" s="30" t="s">
        <v>65</v>
      </c>
      <c r="E399" s="42">
        <v>14.3</v>
      </c>
      <c r="F399" s="42">
        <v>14.3</v>
      </c>
      <c r="G399" s="42">
        <v>14.3</v>
      </c>
    </row>
    <row r="400" spans="1:7" ht="41.25" customHeight="1" x14ac:dyDescent="0.25">
      <c r="A400" s="11" t="s">
        <v>14</v>
      </c>
      <c r="B400" s="11" t="s">
        <v>93</v>
      </c>
      <c r="C400" s="10"/>
      <c r="D400" s="17" t="s">
        <v>377</v>
      </c>
      <c r="E400" s="42">
        <f>E401+E410</f>
        <v>1642.8</v>
      </c>
      <c r="F400" s="42">
        <f t="shared" ref="F400:G400" si="137">F401+F410</f>
        <v>1305.3</v>
      </c>
      <c r="G400" s="42">
        <f t="shared" si="137"/>
        <v>1305.3</v>
      </c>
    </row>
    <row r="401" spans="1:7" ht="27" customHeight="1" x14ac:dyDescent="0.25">
      <c r="A401" s="11" t="s">
        <v>14</v>
      </c>
      <c r="B401" s="11" t="s">
        <v>140</v>
      </c>
      <c r="C401" s="10"/>
      <c r="D401" s="49" t="s">
        <v>427</v>
      </c>
      <c r="E401" s="42">
        <f>E402+E404+E406+E408</f>
        <v>1631.1</v>
      </c>
      <c r="F401" s="42">
        <f t="shared" ref="F401:G401" si="138">F402+F404+F406+F408</f>
        <v>1293.5999999999999</v>
      </c>
      <c r="G401" s="42">
        <f t="shared" si="138"/>
        <v>1293.5999999999999</v>
      </c>
    </row>
    <row r="402" spans="1:7" ht="27" customHeight="1" x14ac:dyDescent="0.25">
      <c r="A402" s="11" t="s">
        <v>14</v>
      </c>
      <c r="B402" s="33" t="s">
        <v>549</v>
      </c>
      <c r="C402" s="10"/>
      <c r="D402" s="20" t="s">
        <v>550</v>
      </c>
      <c r="E402" s="41">
        <f>E403</f>
        <v>161.1</v>
      </c>
      <c r="F402" s="41">
        <f>F403</f>
        <v>0</v>
      </c>
      <c r="G402" s="41">
        <f>G403</f>
        <v>0</v>
      </c>
    </row>
    <row r="403" spans="1:7" ht="27" customHeight="1" x14ac:dyDescent="0.25">
      <c r="A403" s="11" t="s">
        <v>14</v>
      </c>
      <c r="B403" s="33" t="s">
        <v>549</v>
      </c>
      <c r="C403" s="10">
        <v>600</v>
      </c>
      <c r="D403" s="20" t="s">
        <v>65</v>
      </c>
      <c r="E403" s="43">
        <v>161.1</v>
      </c>
      <c r="F403" s="43">
        <v>0</v>
      </c>
      <c r="G403" s="43">
        <v>0</v>
      </c>
    </row>
    <row r="404" spans="1:7" ht="27" customHeight="1" x14ac:dyDescent="0.25">
      <c r="A404" s="11" t="s">
        <v>14</v>
      </c>
      <c r="B404" s="33" t="s">
        <v>460</v>
      </c>
      <c r="C404" s="85"/>
      <c r="D404" s="30" t="s">
        <v>461</v>
      </c>
      <c r="E404" s="50">
        <f>E405</f>
        <v>15</v>
      </c>
      <c r="F404" s="79">
        <f>F405</f>
        <v>0</v>
      </c>
      <c r="G404" s="79">
        <f>G405</f>
        <v>0</v>
      </c>
    </row>
    <row r="405" spans="1:7" ht="27" customHeight="1" x14ac:dyDescent="0.25">
      <c r="A405" s="11" t="s">
        <v>14</v>
      </c>
      <c r="B405" s="33" t="s">
        <v>460</v>
      </c>
      <c r="C405" s="86">
        <v>600</v>
      </c>
      <c r="D405" s="16" t="s">
        <v>65</v>
      </c>
      <c r="E405" s="50">
        <v>15</v>
      </c>
      <c r="F405" s="50">
        <v>0</v>
      </c>
      <c r="G405" s="50">
        <v>0</v>
      </c>
    </row>
    <row r="406" spans="1:7" ht="39.75" customHeight="1" x14ac:dyDescent="0.25">
      <c r="A406" s="11" t="s">
        <v>14</v>
      </c>
      <c r="B406" s="33" t="s">
        <v>226</v>
      </c>
      <c r="C406" s="36"/>
      <c r="D406" s="34" t="s">
        <v>225</v>
      </c>
      <c r="E406" s="42">
        <f>E407</f>
        <v>1293.5999999999999</v>
      </c>
      <c r="F406" s="42">
        <f t="shared" ref="F406:G406" si="139">F407</f>
        <v>1293.5999999999999</v>
      </c>
      <c r="G406" s="42">
        <f t="shared" si="139"/>
        <v>1293.5999999999999</v>
      </c>
    </row>
    <row r="407" spans="1:7" ht="27" customHeight="1" x14ac:dyDescent="0.25">
      <c r="A407" s="11" t="s">
        <v>14</v>
      </c>
      <c r="B407" s="33" t="s">
        <v>226</v>
      </c>
      <c r="C407" s="10">
        <v>600</v>
      </c>
      <c r="D407" s="20" t="s">
        <v>65</v>
      </c>
      <c r="E407" s="43">
        <v>1293.5999999999999</v>
      </c>
      <c r="F407" s="43">
        <v>1293.5999999999999</v>
      </c>
      <c r="G407" s="43">
        <v>1293.5999999999999</v>
      </c>
    </row>
    <row r="408" spans="1:7" ht="42.75" customHeight="1" x14ac:dyDescent="0.25">
      <c r="A408" s="11" t="s">
        <v>14</v>
      </c>
      <c r="B408" s="33" t="s">
        <v>535</v>
      </c>
      <c r="C408" s="80"/>
      <c r="D408" s="20" t="s">
        <v>431</v>
      </c>
      <c r="E408" s="41">
        <f>E409</f>
        <v>161.4</v>
      </c>
      <c r="F408" s="41">
        <f>F409</f>
        <v>0</v>
      </c>
      <c r="G408" s="41">
        <f>G409</f>
        <v>0</v>
      </c>
    </row>
    <row r="409" spans="1:7" ht="30.75" customHeight="1" x14ac:dyDescent="0.25">
      <c r="A409" s="11" t="s">
        <v>14</v>
      </c>
      <c r="B409" s="33" t="s">
        <v>535</v>
      </c>
      <c r="C409" s="10">
        <v>600</v>
      </c>
      <c r="D409" s="20" t="s">
        <v>65</v>
      </c>
      <c r="E409" s="43">
        <v>161.4</v>
      </c>
      <c r="F409" s="43">
        <v>0</v>
      </c>
      <c r="G409" s="43">
        <v>0</v>
      </c>
    </row>
    <row r="410" spans="1:7" ht="30.75" customHeight="1" x14ac:dyDescent="0.25">
      <c r="A410" s="11" t="s">
        <v>14</v>
      </c>
      <c r="B410" s="33" t="s">
        <v>556</v>
      </c>
      <c r="C410" s="85"/>
      <c r="D410" s="30" t="s">
        <v>559</v>
      </c>
      <c r="E410" s="50">
        <f t="shared" ref="E410:G411" si="140">E411</f>
        <v>11.7</v>
      </c>
      <c r="F410" s="45">
        <f t="shared" si="140"/>
        <v>11.7</v>
      </c>
      <c r="G410" s="45">
        <f t="shared" si="140"/>
        <v>11.7</v>
      </c>
    </row>
    <row r="411" spans="1:7" ht="30.75" customHeight="1" x14ac:dyDescent="0.25">
      <c r="A411" s="11" t="s">
        <v>14</v>
      </c>
      <c r="B411" s="33" t="s">
        <v>557</v>
      </c>
      <c r="C411" s="86"/>
      <c r="D411" s="16" t="s">
        <v>558</v>
      </c>
      <c r="E411" s="50">
        <f t="shared" si="140"/>
        <v>11.7</v>
      </c>
      <c r="F411" s="45">
        <f t="shared" si="140"/>
        <v>11.7</v>
      </c>
      <c r="G411" s="45">
        <f t="shared" si="140"/>
        <v>11.7</v>
      </c>
    </row>
    <row r="412" spans="1:7" ht="30.75" customHeight="1" x14ac:dyDescent="0.25">
      <c r="A412" s="11" t="s">
        <v>14</v>
      </c>
      <c r="B412" s="33" t="s">
        <v>557</v>
      </c>
      <c r="C412" s="86">
        <v>600</v>
      </c>
      <c r="D412" s="16" t="s">
        <v>65</v>
      </c>
      <c r="E412" s="50">
        <v>11.7</v>
      </c>
      <c r="F412" s="50">
        <v>11.7</v>
      </c>
      <c r="G412" s="50">
        <v>11.7</v>
      </c>
    </row>
    <row r="413" spans="1:7" ht="29.25" customHeight="1" x14ac:dyDescent="0.25">
      <c r="A413" s="8" t="s">
        <v>14</v>
      </c>
      <c r="B413" s="8" t="s">
        <v>94</v>
      </c>
      <c r="C413" s="7"/>
      <c r="D413" s="17" t="s">
        <v>284</v>
      </c>
      <c r="E413" s="43">
        <f>E414</f>
        <v>1704.6</v>
      </c>
      <c r="F413" s="43">
        <f t="shared" ref="F413:G413" si="141">F414</f>
        <v>1664.5</v>
      </c>
      <c r="G413" s="43">
        <f t="shared" si="141"/>
        <v>1664.5</v>
      </c>
    </row>
    <row r="414" spans="1:7" ht="33" customHeight="1" x14ac:dyDescent="0.25">
      <c r="A414" s="8" t="s">
        <v>14</v>
      </c>
      <c r="B414" s="8" t="s">
        <v>132</v>
      </c>
      <c r="C414" s="7"/>
      <c r="D414" s="49" t="s">
        <v>156</v>
      </c>
      <c r="E414" s="43">
        <f>E415+E417</f>
        <v>1704.6</v>
      </c>
      <c r="F414" s="43">
        <f t="shared" ref="F414:G414" si="142">F415+F417</f>
        <v>1664.5</v>
      </c>
      <c r="G414" s="43">
        <f t="shared" si="142"/>
        <v>1664.5</v>
      </c>
    </row>
    <row r="415" spans="1:7" ht="41.25" customHeight="1" x14ac:dyDescent="0.25">
      <c r="A415" s="11" t="s">
        <v>14</v>
      </c>
      <c r="B415" s="11" t="s">
        <v>115</v>
      </c>
      <c r="C415" s="10"/>
      <c r="D415" s="34" t="s">
        <v>227</v>
      </c>
      <c r="E415" s="43">
        <f>E416</f>
        <v>1684.6</v>
      </c>
      <c r="F415" s="43">
        <f t="shared" ref="F415:G415" si="143">F416</f>
        <v>1664.5</v>
      </c>
      <c r="G415" s="43">
        <f t="shared" si="143"/>
        <v>1664.5</v>
      </c>
    </row>
    <row r="416" spans="1:7" ht="29.25" customHeight="1" x14ac:dyDescent="0.25">
      <c r="A416" s="11" t="s">
        <v>14</v>
      </c>
      <c r="B416" s="11" t="s">
        <v>115</v>
      </c>
      <c r="C416" s="10">
        <v>600</v>
      </c>
      <c r="D416" s="20" t="s">
        <v>65</v>
      </c>
      <c r="E416" s="43">
        <v>1684.6</v>
      </c>
      <c r="F416" s="43">
        <v>1664.5</v>
      </c>
      <c r="G416" s="43">
        <v>1664.5</v>
      </c>
    </row>
    <row r="417" spans="1:7" ht="29.25" customHeight="1" x14ac:dyDescent="0.25">
      <c r="A417" s="11" t="s">
        <v>14</v>
      </c>
      <c r="B417" s="11" t="s">
        <v>566</v>
      </c>
      <c r="C417" s="35"/>
      <c r="D417" s="59" t="s">
        <v>567</v>
      </c>
      <c r="E417" s="43">
        <f>E418</f>
        <v>20</v>
      </c>
      <c r="F417" s="43">
        <f>F418</f>
        <v>0</v>
      </c>
      <c r="G417" s="43">
        <f>G418</f>
        <v>0</v>
      </c>
    </row>
    <row r="418" spans="1:7" ht="29.25" customHeight="1" x14ac:dyDescent="0.25">
      <c r="A418" s="11" t="s">
        <v>14</v>
      </c>
      <c r="B418" s="11" t="s">
        <v>566</v>
      </c>
      <c r="C418" s="35">
        <v>600</v>
      </c>
      <c r="D418" s="59" t="s">
        <v>65</v>
      </c>
      <c r="E418" s="43">
        <v>20</v>
      </c>
      <c r="F418" s="43">
        <v>0</v>
      </c>
      <c r="G418" s="43">
        <v>0</v>
      </c>
    </row>
    <row r="419" spans="1:7" ht="15.75" customHeight="1" x14ac:dyDescent="0.25">
      <c r="A419" s="11" t="s">
        <v>187</v>
      </c>
      <c r="B419" s="22"/>
      <c r="C419" s="10"/>
      <c r="D419" s="23" t="s">
        <v>188</v>
      </c>
      <c r="E419" s="42">
        <f>E420+E437+E449+E469</f>
        <v>34532.399999999994</v>
      </c>
      <c r="F419" s="42">
        <f>F420+F437+F449+F469</f>
        <v>31663.300000000003</v>
      </c>
      <c r="G419" s="42">
        <f>G420+G437+G449+G469</f>
        <v>31686.1</v>
      </c>
    </row>
    <row r="420" spans="1:7" ht="42" customHeight="1" x14ac:dyDescent="0.25">
      <c r="A420" s="53" t="s">
        <v>187</v>
      </c>
      <c r="B420" s="53" t="s">
        <v>85</v>
      </c>
      <c r="C420" s="52"/>
      <c r="D420" s="56" t="s">
        <v>395</v>
      </c>
      <c r="E420" s="55">
        <f>E421</f>
        <v>7300.6</v>
      </c>
      <c r="F420" s="55">
        <f t="shared" ref="F420:G420" si="144">F421</f>
        <v>7351.4</v>
      </c>
      <c r="G420" s="55">
        <f t="shared" si="144"/>
        <v>7351.7</v>
      </c>
    </row>
    <row r="421" spans="1:7" ht="20.25" customHeight="1" x14ac:dyDescent="0.25">
      <c r="A421" s="11" t="s">
        <v>187</v>
      </c>
      <c r="B421" s="11" t="s">
        <v>100</v>
      </c>
      <c r="C421" s="10"/>
      <c r="D421" s="20" t="s">
        <v>48</v>
      </c>
      <c r="E421" s="42">
        <f>E422+E429</f>
        <v>7300.6</v>
      </c>
      <c r="F421" s="42">
        <f>F422+F429</f>
        <v>7351.4</v>
      </c>
      <c r="G421" s="42">
        <f>G422+G429</f>
        <v>7351.7</v>
      </c>
    </row>
    <row r="422" spans="1:7" ht="27" customHeight="1" x14ac:dyDescent="0.25">
      <c r="A422" s="11" t="s">
        <v>187</v>
      </c>
      <c r="B422" s="11" t="s">
        <v>142</v>
      </c>
      <c r="C422" s="10"/>
      <c r="D422" s="20" t="s">
        <v>414</v>
      </c>
      <c r="E422" s="42">
        <f>E423+E425+E427</f>
        <v>3516.2</v>
      </c>
      <c r="F422" s="42">
        <f t="shared" ref="F422:G422" si="145">F423+F425+F427</f>
        <v>3557</v>
      </c>
      <c r="G422" s="42">
        <f t="shared" si="145"/>
        <v>3557</v>
      </c>
    </row>
    <row r="423" spans="1:7" ht="25.5" x14ac:dyDescent="0.25">
      <c r="A423" s="11" t="s">
        <v>187</v>
      </c>
      <c r="B423" s="19" t="s">
        <v>528</v>
      </c>
      <c r="C423" s="11"/>
      <c r="D423" s="78" t="s">
        <v>507</v>
      </c>
      <c r="E423" s="43">
        <f>E424</f>
        <v>2063.6999999999998</v>
      </c>
      <c r="F423" s="43">
        <f>F424</f>
        <v>2063.6999999999998</v>
      </c>
      <c r="G423" s="43">
        <f>G424</f>
        <v>2063.6999999999998</v>
      </c>
    </row>
    <row r="424" spans="1:7" ht="27" customHeight="1" x14ac:dyDescent="0.25">
      <c r="A424" s="11" t="s">
        <v>187</v>
      </c>
      <c r="B424" s="19" t="s">
        <v>528</v>
      </c>
      <c r="C424" s="11" t="s">
        <v>54</v>
      </c>
      <c r="D424" s="78" t="s">
        <v>68</v>
      </c>
      <c r="E424" s="42">
        <v>2063.6999999999998</v>
      </c>
      <c r="F424" s="42">
        <v>2063.6999999999998</v>
      </c>
      <c r="G424" s="42">
        <v>2063.6999999999998</v>
      </c>
    </row>
    <row r="425" spans="1:7" ht="42" customHeight="1" x14ac:dyDescent="0.25">
      <c r="A425" s="11" t="s">
        <v>187</v>
      </c>
      <c r="B425" s="11" t="s">
        <v>117</v>
      </c>
      <c r="C425" s="10"/>
      <c r="D425" s="20" t="s">
        <v>116</v>
      </c>
      <c r="E425" s="43">
        <f>E426</f>
        <v>1431.7</v>
      </c>
      <c r="F425" s="43">
        <f t="shared" ref="F425:G432" si="146">F426</f>
        <v>1472.5</v>
      </c>
      <c r="G425" s="43">
        <f t="shared" si="146"/>
        <v>1472.5</v>
      </c>
    </row>
    <row r="426" spans="1:7" ht="28.5" customHeight="1" x14ac:dyDescent="0.25">
      <c r="A426" s="11" t="s">
        <v>187</v>
      </c>
      <c r="B426" s="11" t="s">
        <v>117</v>
      </c>
      <c r="C426" s="10">
        <v>600</v>
      </c>
      <c r="D426" s="20" t="s">
        <v>65</v>
      </c>
      <c r="E426" s="43">
        <v>1431.7</v>
      </c>
      <c r="F426" s="43">
        <v>1472.5</v>
      </c>
      <c r="G426" s="43">
        <v>1472.5</v>
      </c>
    </row>
    <row r="427" spans="1:7" ht="39.75" customHeight="1" x14ac:dyDescent="0.25">
      <c r="A427" s="11" t="s">
        <v>187</v>
      </c>
      <c r="B427" s="11" t="s">
        <v>211</v>
      </c>
      <c r="C427" s="10"/>
      <c r="D427" s="13" t="s">
        <v>416</v>
      </c>
      <c r="E427" s="43">
        <f>E428</f>
        <v>20.8</v>
      </c>
      <c r="F427" s="43">
        <f t="shared" ref="F427:G427" si="147">F428</f>
        <v>20.8</v>
      </c>
      <c r="G427" s="43">
        <f t="shared" si="147"/>
        <v>20.8</v>
      </c>
    </row>
    <row r="428" spans="1:7" ht="29.25" customHeight="1" x14ac:dyDescent="0.25">
      <c r="A428" s="11" t="s">
        <v>187</v>
      </c>
      <c r="B428" s="11" t="s">
        <v>211</v>
      </c>
      <c r="C428" s="11" t="s">
        <v>54</v>
      </c>
      <c r="D428" s="12" t="s">
        <v>68</v>
      </c>
      <c r="E428" s="43">
        <v>20.8</v>
      </c>
      <c r="F428" s="43">
        <v>20.8</v>
      </c>
      <c r="G428" s="43">
        <v>20.8</v>
      </c>
    </row>
    <row r="429" spans="1:7" ht="81" customHeight="1" x14ac:dyDescent="0.25">
      <c r="A429" s="11" t="s">
        <v>187</v>
      </c>
      <c r="B429" s="11" t="s">
        <v>415</v>
      </c>
      <c r="C429" s="10"/>
      <c r="D429" s="20" t="s">
        <v>417</v>
      </c>
      <c r="E429" s="42">
        <f>E430+E432+E434</f>
        <v>3784.4</v>
      </c>
      <c r="F429" s="42">
        <f t="shared" ref="F429:G429" si="148">F430+F432+F434</f>
        <v>3794.4</v>
      </c>
      <c r="G429" s="42">
        <f t="shared" si="148"/>
        <v>3794.7</v>
      </c>
    </row>
    <row r="430" spans="1:7" ht="18.75" customHeight="1" x14ac:dyDescent="0.25">
      <c r="A430" s="11" t="s">
        <v>187</v>
      </c>
      <c r="B430" s="11" t="s">
        <v>418</v>
      </c>
      <c r="C430" s="10"/>
      <c r="D430" s="20" t="s">
        <v>270</v>
      </c>
      <c r="E430" s="43">
        <f t="shared" ref="E430" si="149">E431</f>
        <v>486.4</v>
      </c>
      <c r="F430" s="43">
        <f t="shared" si="146"/>
        <v>486.4</v>
      </c>
      <c r="G430" s="43">
        <f t="shared" si="146"/>
        <v>486.4</v>
      </c>
    </row>
    <row r="431" spans="1:7" ht="27.75" customHeight="1" x14ac:dyDescent="0.25">
      <c r="A431" s="11" t="s">
        <v>187</v>
      </c>
      <c r="B431" s="11" t="s">
        <v>418</v>
      </c>
      <c r="C431" s="10">
        <v>600</v>
      </c>
      <c r="D431" s="20" t="s">
        <v>65</v>
      </c>
      <c r="E431" s="43">
        <v>486.4</v>
      </c>
      <c r="F431" s="43">
        <v>486.4</v>
      </c>
      <c r="G431" s="43">
        <v>486.4</v>
      </c>
    </row>
    <row r="432" spans="1:7" ht="27.75" customHeight="1" x14ac:dyDescent="0.25">
      <c r="A432" s="11" t="s">
        <v>187</v>
      </c>
      <c r="B432" s="11" t="s">
        <v>419</v>
      </c>
      <c r="C432" s="10"/>
      <c r="D432" s="20" t="s">
        <v>271</v>
      </c>
      <c r="E432" s="43">
        <f t="shared" ref="E432" si="150">E433</f>
        <v>3228.8</v>
      </c>
      <c r="F432" s="43">
        <f t="shared" si="146"/>
        <v>3238.8</v>
      </c>
      <c r="G432" s="43">
        <f t="shared" si="146"/>
        <v>3239.1</v>
      </c>
    </row>
    <row r="433" spans="1:7" ht="30" customHeight="1" x14ac:dyDescent="0.25">
      <c r="A433" s="11" t="s">
        <v>187</v>
      </c>
      <c r="B433" s="11" t="s">
        <v>419</v>
      </c>
      <c r="C433" s="10">
        <v>600</v>
      </c>
      <c r="D433" s="20" t="s">
        <v>65</v>
      </c>
      <c r="E433" s="43">
        <v>3228.8</v>
      </c>
      <c r="F433" s="43">
        <v>3238.8</v>
      </c>
      <c r="G433" s="43">
        <v>3239.1</v>
      </c>
    </row>
    <row r="434" spans="1:7" ht="42" customHeight="1" x14ac:dyDescent="0.25">
      <c r="A434" s="11" t="s">
        <v>187</v>
      </c>
      <c r="B434" s="11" t="s">
        <v>420</v>
      </c>
      <c r="C434" s="10"/>
      <c r="D434" s="20" t="s">
        <v>421</v>
      </c>
      <c r="E434" s="43">
        <f>E435+E436</f>
        <v>69.2</v>
      </c>
      <c r="F434" s="43">
        <f t="shared" ref="F434:G434" si="151">F435+F436</f>
        <v>69.2</v>
      </c>
      <c r="G434" s="43">
        <f t="shared" si="151"/>
        <v>69.2</v>
      </c>
    </row>
    <row r="435" spans="1:7" ht="29.25" customHeight="1" x14ac:dyDescent="0.25">
      <c r="A435" s="11" t="s">
        <v>187</v>
      </c>
      <c r="B435" s="11" t="s">
        <v>420</v>
      </c>
      <c r="C435" s="10">
        <v>600</v>
      </c>
      <c r="D435" s="20" t="s">
        <v>65</v>
      </c>
      <c r="E435" s="43">
        <v>54.2</v>
      </c>
      <c r="F435" s="43">
        <v>54.2</v>
      </c>
      <c r="G435" s="43">
        <v>54.2</v>
      </c>
    </row>
    <row r="436" spans="1:7" ht="15.75" customHeight="1" x14ac:dyDescent="0.25">
      <c r="A436" s="11" t="s">
        <v>187</v>
      </c>
      <c r="B436" s="11" t="s">
        <v>420</v>
      </c>
      <c r="C436" s="10">
        <v>800</v>
      </c>
      <c r="D436" s="20" t="s">
        <v>38</v>
      </c>
      <c r="E436" s="43">
        <v>15</v>
      </c>
      <c r="F436" s="43">
        <v>15</v>
      </c>
      <c r="G436" s="43">
        <v>15</v>
      </c>
    </row>
    <row r="437" spans="1:7" ht="40.5" customHeight="1" x14ac:dyDescent="0.25">
      <c r="A437" s="53" t="s">
        <v>187</v>
      </c>
      <c r="B437" s="53" t="s">
        <v>96</v>
      </c>
      <c r="C437" s="53"/>
      <c r="D437" s="54" t="s">
        <v>370</v>
      </c>
      <c r="E437" s="55">
        <f>E438</f>
        <v>12579.599999999999</v>
      </c>
      <c r="F437" s="55">
        <f>F438</f>
        <v>12617.5</v>
      </c>
      <c r="G437" s="55">
        <f>G438</f>
        <v>12647.5</v>
      </c>
    </row>
    <row r="438" spans="1:7" ht="29.25" customHeight="1" x14ac:dyDescent="0.25">
      <c r="A438" s="11" t="s">
        <v>187</v>
      </c>
      <c r="B438" s="11" t="s">
        <v>97</v>
      </c>
      <c r="C438" s="11"/>
      <c r="D438" s="12" t="s">
        <v>371</v>
      </c>
      <c r="E438" s="42">
        <f>E439+E446</f>
        <v>12579.599999999999</v>
      </c>
      <c r="F438" s="42">
        <f>F439+F446</f>
        <v>12617.5</v>
      </c>
      <c r="G438" s="42">
        <f>G439+G446</f>
        <v>12647.5</v>
      </c>
    </row>
    <row r="439" spans="1:7" ht="29.25" customHeight="1" x14ac:dyDescent="0.25">
      <c r="A439" s="11" t="s">
        <v>187</v>
      </c>
      <c r="B439" s="11" t="s">
        <v>149</v>
      </c>
      <c r="C439" s="11"/>
      <c r="D439" s="12" t="s">
        <v>148</v>
      </c>
      <c r="E439" s="42">
        <f>E442+E444+E440</f>
        <v>12544.8</v>
      </c>
      <c r="F439" s="42">
        <f t="shared" ref="F439:G439" si="152">F442+F444+F440</f>
        <v>12582.7</v>
      </c>
      <c r="G439" s="42">
        <f t="shared" si="152"/>
        <v>12612.7</v>
      </c>
    </row>
    <row r="440" spans="1:7" ht="29.25" customHeight="1" x14ac:dyDescent="0.25">
      <c r="A440" s="11" t="s">
        <v>187</v>
      </c>
      <c r="B440" s="11" t="s">
        <v>523</v>
      </c>
      <c r="C440" s="11"/>
      <c r="D440" s="12" t="s">
        <v>507</v>
      </c>
      <c r="E440" s="42">
        <f>E441</f>
        <v>4540.2</v>
      </c>
      <c r="F440" s="42">
        <f t="shared" ref="F440:G440" si="153">F441</f>
        <v>4540.2</v>
      </c>
      <c r="G440" s="42">
        <f t="shared" si="153"/>
        <v>4540.2</v>
      </c>
    </row>
    <row r="441" spans="1:7" ht="29.25" customHeight="1" x14ac:dyDescent="0.25">
      <c r="A441" s="11" t="s">
        <v>187</v>
      </c>
      <c r="B441" s="11" t="s">
        <v>523</v>
      </c>
      <c r="C441" s="11" t="s">
        <v>54</v>
      </c>
      <c r="D441" s="12" t="s">
        <v>68</v>
      </c>
      <c r="E441" s="42">
        <v>4540.2</v>
      </c>
      <c r="F441" s="42">
        <v>4540.2</v>
      </c>
      <c r="G441" s="42">
        <v>4540.2</v>
      </c>
    </row>
    <row r="442" spans="1:7" ht="16.5" customHeight="1" x14ac:dyDescent="0.25">
      <c r="A442" s="11" t="s">
        <v>187</v>
      </c>
      <c r="B442" s="11" t="s">
        <v>123</v>
      </c>
      <c r="C442" s="10"/>
      <c r="D442" s="13" t="s">
        <v>69</v>
      </c>
      <c r="E442" s="42">
        <f>E443</f>
        <v>7958.7</v>
      </c>
      <c r="F442" s="42">
        <f t="shared" ref="F442:G444" si="154">F443</f>
        <v>7996.6</v>
      </c>
      <c r="G442" s="42">
        <f t="shared" si="154"/>
        <v>8026.6</v>
      </c>
    </row>
    <row r="443" spans="1:7" ht="27.75" customHeight="1" x14ac:dyDescent="0.25">
      <c r="A443" s="11" t="s">
        <v>187</v>
      </c>
      <c r="B443" s="11" t="s">
        <v>123</v>
      </c>
      <c r="C443" s="11" t="s">
        <v>54</v>
      </c>
      <c r="D443" s="12" t="s">
        <v>68</v>
      </c>
      <c r="E443" s="42">
        <v>7958.7</v>
      </c>
      <c r="F443" s="42">
        <v>7996.6</v>
      </c>
      <c r="G443" s="42">
        <v>8026.6</v>
      </c>
    </row>
    <row r="444" spans="1:7" ht="41.25" customHeight="1" x14ac:dyDescent="0.25">
      <c r="A444" s="11" t="s">
        <v>187</v>
      </c>
      <c r="B444" s="11" t="s">
        <v>208</v>
      </c>
      <c r="C444" s="10"/>
      <c r="D444" s="13" t="s">
        <v>372</v>
      </c>
      <c r="E444" s="42">
        <f>E445</f>
        <v>45.9</v>
      </c>
      <c r="F444" s="42">
        <f t="shared" si="154"/>
        <v>45.9</v>
      </c>
      <c r="G444" s="42">
        <f t="shared" si="154"/>
        <v>45.9</v>
      </c>
    </row>
    <row r="445" spans="1:7" ht="29.25" customHeight="1" x14ac:dyDescent="0.25">
      <c r="A445" s="11" t="s">
        <v>187</v>
      </c>
      <c r="B445" s="11" t="s">
        <v>208</v>
      </c>
      <c r="C445" s="11" t="s">
        <v>54</v>
      </c>
      <c r="D445" s="12" t="s">
        <v>68</v>
      </c>
      <c r="E445" s="42">
        <v>45.9</v>
      </c>
      <c r="F445" s="42">
        <v>45.9</v>
      </c>
      <c r="G445" s="42">
        <v>45.9</v>
      </c>
    </row>
    <row r="446" spans="1:7" ht="17.25" customHeight="1" x14ac:dyDescent="0.25">
      <c r="A446" s="11" t="s">
        <v>187</v>
      </c>
      <c r="B446" s="11" t="s">
        <v>154</v>
      </c>
      <c r="C446" s="11"/>
      <c r="D446" s="12" t="s">
        <v>155</v>
      </c>
      <c r="E446" s="42">
        <f t="shared" ref="E446:G447" si="155">E447</f>
        <v>34.799999999999997</v>
      </c>
      <c r="F446" s="42">
        <f t="shared" si="155"/>
        <v>34.799999999999997</v>
      </c>
      <c r="G446" s="42">
        <f t="shared" si="155"/>
        <v>34.799999999999997</v>
      </c>
    </row>
    <row r="447" spans="1:7" ht="29.25" customHeight="1" x14ac:dyDescent="0.25">
      <c r="A447" s="11" t="s">
        <v>187</v>
      </c>
      <c r="B447" s="11" t="s">
        <v>120</v>
      </c>
      <c r="C447" s="11"/>
      <c r="D447" s="12" t="s">
        <v>382</v>
      </c>
      <c r="E447" s="42">
        <f t="shared" si="155"/>
        <v>34.799999999999997</v>
      </c>
      <c r="F447" s="42">
        <f t="shared" si="155"/>
        <v>34.799999999999997</v>
      </c>
      <c r="G447" s="42">
        <f t="shared" si="155"/>
        <v>34.799999999999997</v>
      </c>
    </row>
    <row r="448" spans="1:7" ht="29.25" customHeight="1" x14ac:dyDescent="0.25">
      <c r="A448" s="11" t="s">
        <v>187</v>
      </c>
      <c r="B448" s="11" t="s">
        <v>120</v>
      </c>
      <c r="C448" s="11" t="s">
        <v>54</v>
      </c>
      <c r="D448" s="12" t="s">
        <v>68</v>
      </c>
      <c r="E448" s="42">
        <v>34.799999999999997</v>
      </c>
      <c r="F448" s="42">
        <v>34.799999999999997</v>
      </c>
      <c r="G448" s="42">
        <v>34.799999999999997</v>
      </c>
    </row>
    <row r="449" spans="1:7" ht="41.25" customHeight="1" x14ac:dyDescent="0.25">
      <c r="A449" s="53" t="s">
        <v>187</v>
      </c>
      <c r="B449" s="53" t="s">
        <v>91</v>
      </c>
      <c r="C449" s="53"/>
      <c r="D449" s="54" t="s">
        <v>352</v>
      </c>
      <c r="E449" s="55">
        <f>E450</f>
        <v>14223.6</v>
      </c>
      <c r="F449" s="55">
        <f t="shared" ref="F449:G450" si="156">F450</f>
        <v>11270.800000000001</v>
      </c>
      <c r="G449" s="55">
        <f t="shared" si="156"/>
        <v>11263.300000000001</v>
      </c>
    </row>
    <row r="450" spans="1:7" ht="39" customHeight="1" x14ac:dyDescent="0.25">
      <c r="A450" s="24" t="s">
        <v>187</v>
      </c>
      <c r="B450" s="11" t="s">
        <v>92</v>
      </c>
      <c r="C450" s="10"/>
      <c r="D450" s="13" t="s">
        <v>434</v>
      </c>
      <c r="E450" s="42">
        <f>E451+E460</f>
        <v>14223.6</v>
      </c>
      <c r="F450" s="42">
        <f t="shared" si="156"/>
        <v>11270.800000000001</v>
      </c>
      <c r="G450" s="42">
        <f t="shared" si="156"/>
        <v>11263.300000000001</v>
      </c>
    </row>
    <row r="451" spans="1:7" ht="42.75" customHeight="1" x14ac:dyDescent="0.25">
      <c r="A451" s="24" t="s">
        <v>187</v>
      </c>
      <c r="B451" s="11" t="s">
        <v>139</v>
      </c>
      <c r="C451" s="10"/>
      <c r="D451" s="30" t="s">
        <v>422</v>
      </c>
      <c r="E451" s="42">
        <f>E452+E454+E458+E456</f>
        <v>11223.6</v>
      </c>
      <c r="F451" s="42">
        <f>F452+F454+F458+F456</f>
        <v>11270.800000000001</v>
      </c>
      <c r="G451" s="42">
        <f>G452+G454+G458+G456</f>
        <v>11263.300000000001</v>
      </c>
    </row>
    <row r="452" spans="1:7" ht="30" customHeight="1" x14ac:dyDescent="0.25">
      <c r="A452" s="11" t="s">
        <v>187</v>
      </c>
      <c r="B452" s="11" t="s">
        <v>506</v>
      </c>
      <c r="C452" s="10"/>
      <c r="D452" s="30" t="s">
        <v>507</v>
      </c>
      <c r="E452" s="42">
        <f>E453</f>
        <v>2299</v>
      </c>
      <c r="F452" s="42">
        <f>F453</f>
        <v>2299</v>
      </c>
      <c r="G452" s="42">
        <f>G453</f>
        <v>2299</v>
      </c>
    </row>
    <row r="453" spans="1:7" ht="30" customHeight="1" x14ac:dyDescent="0.25">
      <c r="A453" s="11" t="s">
        <v>187</v>
      </c>
      <c r="B453" s="11" t="s">
        <v>506</v>
      </c>
      <c r="C453" s="10">
        <v>600</v>
      </c>
      <c r="D453" s="30" t="s">
        <v>65</v>
      </c>
      <c r="E453" s="42">
        <v>2299</v>
      </c>
      <c r="F453" s="42">
        <v>2299</v>
      </c>
      <c r="G453" s="42">
        <v>2299</v>
      </c>
    </row>
    <row r="454" spans="1:7" ht="27" customHeight="1" x14ac:dyDescent="0.25">
      <c r="A454" s="11" t="s">
        <v>187</v>
      </c>
      <c r="B454" s="11" t="s">
        <v>127</v>
      </c>
      <c r="C454" s="10"/>
      <c r="D454" s="13" t="s">
        <v>423</v>
      </c>
      <c r="E454" s="43">
        <f>E455</f>
        <v>8892.7999999999993</v>
      </c>
      <c r="F454" s="43">
        <f t="shared" ref="F454:G454" si="157">F455</f>
        <v>8948.6</v>
      </c>
      <c r="G454" s="43">
        <f t="shared" si="157"/>
        <v>8941.1</v>
      </c>
    </row>
    <row r="455" spans="1:7" ht="27.75" customHeight="1" x14ac:dyDescent="0.25">
      <c r="A455" s="11" t="s">
        <v>187</v>
      </c>
      <c r="B455" s="11" t="s">
        <v>127</v>
      </c>
      <c r="C455" s="11" t="s">
        <v>54</v>
      </c>
      <c r="D455" s="12" t="s">
        <v>68</v>
      </c>
      <c r="E455" s="43">
        <v>8892.7999999999993</v>
      </c>
      <c r="F455" s="43">
        <v>8948.6</v>
      </c>
      <c r="G455" s="43">
        <v>8941.1</v>
      </c>
    </row>
    <row r="456" spans="1:7" ht="27.75" customHeight="1" x14ac:dyDescent="0.25">
      <c r="A456" s="11" t="s">
        <v>187</v>
      </c>
      <c r="B456" s="11" t="s">
        <v>588</v>
      </c>
      <c r="C456" s="81"/>
      <c r="D456" s="12" t="s">
        <v>587</v>
      </c>
      <c r="E456" s="41">
        <f>E457</f>
        <v>8.6</v>
      </c>
      <c r="F456" s="41">
        <f>F457</f>
        <v>0</v>
      </c>
      <c r="G456" s="41">
        <f>G457</f>
        <v>0</v>
      </c>
    </row>
    <row r="457" spans="1:7" ht="27.75" customHeight="1" x14ac:dyDescent="0.25">
      <c r="A457" s="11" t="s">
        <v>187</v>
      </c>
      <c r="B457" s="11" t="s">
        <v>588</v>
      </c>
      <c r="C457" s="81">
        <v>200</v>
      </c>
      <c r="D457" s="12" t="s">
        <v>175</v>
      </c>
      <c r="E457" s="41">
        <v>8.6</v>
      </c>
      <c r="F457" s="41">
        <v>0</v>
      </c>
      <c r="G457" s="41">
        <v>0</v>
      </c>
    </row>
    <row r="458" spans="1:7" ht="40.5" customHeight="1" x14ac:dyDescent="0.25">
      <c r="A458" s="11" t="s">
        <v>187</v>
      </c>
      <c r="B458" s="11" t="s">
        <v>210</v>
      </c>
      <c r="C458" s="11"/>
      <c r="D458" s="12" t="s">
        <v>416</v>
      </c>
      <c r="E458" s="43">
        <f>E459</f>
        <v>23.2</v>
      </c>
      <c r="F458" s="43">
        <f t="shared" ref="F458:G458" si="158">F459</f>
        <v>23.2</v>
      </c>
      <c r="G458" s="43">
        <f t="shared" si="158"/>
        <v>23.2</v>
      </c>
    </row>
    <row r="459" spans="1:7" ht="29.25" customHeight="1" x14ac:dyDescent="0.25">
      <c r="A459" s="11" t="s">
        <v>187</v>
      </c>
      <c r="B459" s="11" t="s">
        <v>210</v>
      </c>
      <c r="C459" s="11" t="s">
        <v>54</v>
      </c>
      <c r="D459" s="12" t="s">
        <v>65</v>
      </c>
      <c r="E459" s="43">
        <v>23.2</v>
      </c>
      <c r="F459" s="43">
        <v>23.2</v>
      </c>
      <c r="G459" s="43">
        <v>23.2</v>
      </c>
    </row>
    <row r="460" spans="1:7" ht="29.25" customHeight="1" x14ac:dyDescent="0.25">
      <c r="A460" s="24" t="s">
        <v>187</v>
      </c>
      <c r="B460" s="11" t="s">
        <v>538</v>
      </c>
      <c r="C460" s="81"/>
      <c r="D460" s="30" t="s">
        <v>546</v>
      </c>
      <c r="E460" s="41">
        <f>E461+E463+E465+E467</f>
        <v>3000</v>
      </c>
      <c r="F460" s="41">
        <f t="shared" ref="F460:G460" si="159">F461+F463+F465+F467</f>
        <v>0</v>
      </c>
      <c r="G460" s="41">
        <f t="shared" si="159"/>
        <v>0</v>
      </c>
    </row>
    <row r="461" spans="1:7" ht="63" customHeight="1" x14ac:dyDescent="0.25">
      <c r="A461" s="11" t="s">
        <v>187</v>
      </c>
      <c r="B461" s="11" t="s">
        <v>572</v>
      </c>
      <c r="C461" s="10"/>
      <c r="D461" s="58" t="s">
        <v>680</v>
      </c>
      <c r="E461" s="43">
        <f t="shared" ref="E461" si="160">E462</f>
        <v>750</v>
      </c>
      <c r="F461" s="43">
        <v>0</v>
      </c>
      <c r="G461" s="43">
        <v>0</v>
      </c>
    </row>
    <row r="462" spans="1:7" ht="29.25" customHeight="1" x14ac:dyDescent="0.25">
      <c r="A462" s="11" t="s">
        <v>187</v>
      </c>
      <c r="B462" s="11" t="s">
        <v>572</v>
      </c>
      <c r="C462" s="10">
        <v>600</v>
      </c>
      <c r="D462" s="30" t="s">
        <v>65</v>
      </c>
      <c r="E462" s="43">
        <v>750</v>
      </c>
      <c r="F462" s="43">
        <v>0</v>
      </c>
      <c r="G462" s="43">
        <v>0</v>
      </c>
    </row>
    <row r="463" spans="1:7" ht="58.5" customHeight="1" x14ac:dyDescent="0.25">
      <c r="A463" s="11" t="s">
        <v>187</v>
      </c>
      <c r="B463" s="11" t="s">
        <v>573</v>
      </c>
      <c r="C463" s="10"/>
      <c r="D463" s="58" t="s">
        <v>681</v>
      </c>
      <c r="E463" s="43">
        <f>E464</f>
        <v>750</v>
      </c>
      <c r="F463" s="43">
        <f>F464</f>
        <v>0</v>
      </c>
      <c r="G463" s="43">
        <f>G464</f>
        <v>0</v>
      </c>
    </row>
    <row r="464" spans="1:7" ht="29.25" customHeight="1" x14ac:dyDescent="0.25">
      <c r="A464" s="11" t="s">
        <v>187</v>
      </c>
      <c r="B464" s="11" t="s">
        <v>573</v>
      </c>
      <c r="C464" s="10">
        <v>600</v>
      </c>
      <c r="D464" s="30" t="s">
        <v>65</v>
      </c>
      <c r="E464" s="43">
        <v>750</v>
      </c>
      <c r="F464" s="43">
        <v>0</v>
      </c>
      <c r="G464" s="43">
        <v>0</v>
      </c>
    </row>
    <row r="465" spans="1:11" ht="60" customHeight="1" x14ac:dyDescent="0.25">
      <c r="A465" s="11" t="s">
        <v>187</v>
      </c>
      <c r="B465" s="11" t="s">
        <v>574</v>
      </c>
      <c r="C465" s="10"/>
      <c r="D465" s="58" t="s">
        <v>682</v>
      </c>
      <c r="E465" s="43">
        <f>E466</f>
        <v>750</v>
      </c>
      <c r="F465" s="43">
        <f>F466</f>
        <v>0</v>
      </c>
      <c r="G465" s="43">
        <f>G466</f>
        <v>0</v>
      </c>
    </row>
    <row r="466" spans="1:11" ht="29.25" customHeight="1" x14ac:dyDescent="0.25">
      <c r="A466" s="11" t="s">
        <v>187</v>
      </c>
      <c r="B466" s="11" t="s">
        <v>574</v>
      </c>
      <c r="C466" s="10">
        <v>600</v>
      </c>
      <c r="D466" s="30" t="s">
        <v>65</v>
      </c>
      <c r="E466" s="43">
        <v>750</v>
      </c>
      <c r="F466" s="43">
        <v>0</v>
      </c>
      <c r="G466" s="43">
        <v>0</v>
      </c>
    </row>
    <row r="467" spans="1:11" ht="52.5" customHeight="1" x14ac:dyDescent="0.25">
      <c r="A467" s="11" t="s">
        <v>187</v>
      </c>
      <c r="B467" s="11" t="s">
        <v>575</v>
      </c>
      <c r="C467" s="10"/>
      <c r="D467" s="58" t="s">
        <v>683</v>
      </c>
      <c r="E467" s="43">
        <f>E468</f>
        <v>750</v>
      </c>
      <c r="F467" s="43">
        <f>F468</f>
        <v>0</v>
      </c>
      <c r="G467" s="43">
        <f>G468</f>
        <v>0</v>
      </c>
    </row>
    <row r="468" spans="1:11" ht="29.25" customHeight="1" x14ac:dyDescent="0.25">
      <c r="A468" s="11" t="s">
        <v>187</v>
      </c>
      <c r="B468" s="11" t="s">
        <v>575</v>
      </c>
      <c r="C468" s="10">
        <v>600</v>
      </c>
      <c r="D468" s="30" t="s">
        <v>65</v>
      </c>
      <c r="E468" s="43">
        <v>750</v>
      </c>
      <c r="F468" s="43">
        <v>0</v>
      </c>
      <c r="G468" s="43">
        <v>0</v>
      </c>
    </row>
    <row r="469" spans="1:11" ht="42.75" customHeight="1" x14ac:dyDescent="0.25">
      <c r="A469" s="53" t="s">
        <v>187</v>
      </c>
      <c r="B469" s="53" t="s">
        <v>79</v>
      </c>
      <c r="C469" s="53"/>
      <c r="D469" s="54" t="s">
        <v>376</v>
      </c>
      <c r="E469" s="55">
        <f>E470+E474+E485</f>
        <v>428.6</v>
      </c>
      <c r="F469" s="55">
        <f>F470+F474+F485</f>
        <v>423.6</v>
      </c>
      <c r="G469" s="55">
        <f>G470+G474+G485</f>
        <v>423.6</v>
      </c>
    </row>
    <row r="470" spans="1:11" ht="30" customHeight="1" x14ac:dyDescent="0.25">
      <c r="A470" s="11" t="s">
        <v>187</v>
      </c>
      <c r="B470" s="11" t="s">
        <v>101</v>
      </c>
      <c r="C470" s="10"/>
      <c r="D470" s="17" t="s">
        <v>425</v>
      </c>
      <c r="E470" s="42">
        <f>E471</f>
        <v>9</v>
      </c>
      <c r="F470" s="42">
        <f t="shared" ref="F470:G472" si="161">F471</f>
        <v>9</v>
      </c>
      <c r="G470" s="42">
        <f t="shared" si="161"/>
        <v>9</v>
      </c>
    </row>
    <row r="471" spans="1:11" ht="30" customHeight="1" x14ac:dyDescent="0.25">
      <c r="A471" s="11" t="s">
        <v>187</v>
      </c>
      <c r="B471" s="11" t="s">
        <v>147</v>
      </c>
      <c r="C471" s="10"/>
      <c r="D471" s="49" t="s">
        <v>159</v>
      </c>
      <c r="E471" s="42">
        <f>E472</f>
        <v>9</v>
      </c>
      <c r="F471" s="42">
        <f t="shared" si="161"/>
        <v>9</v>
      </c>
      <c r="G471" s="42">
        <f t="shared" si="161"/>
        <v>9</v>
      </c>
    </row>
    <row r="472" spans="1:11" ht="54" customHeight="1" x14ac:dyDescent="0.25">
      <c r="A472" s="11" t="s">
        <v>187</v>
      </c>
      <c r="B472" s="11" t="s">
        <v>171</v>
      </c>
      <c r="C472" s="10"/>
      <c r="D472" s="20" t="s">
        <v>426</v>
      </c>
      <c r="E472" s="43">
        <f>E473</f>
        <v>9</v>
      </c>
      <c r="F472" s="43">
        <f t="shared" si="161"/>
        <v>9</v>
      </c>
      <c r="G472" s="43">
        <f t="shared" si="161"/>
        <v>9</v>
      </c>
    </row>
    <row r="473" spans="1:11" ht="28.5" customHeight="1" x14ac:dyDescent="0.25">
      <c r="A473" s="11" t="s">
        <v>187</v>
      </c>
      <c r="B473" s="11" t="s">
        <v>171</v>
      </c>
      <c r="C473" s="10">
        <v>600</v>
      </c>
      <c r="D473" s="20" t="s">
        <v>65</v>
      </c>
      <c r="E473" s="43">
        <v>9</v>
      </c>
      <c r="F473" s="43">
        <v>9</v>
      </c>
      <c r="G473" s="43">
        <v>9</v>
      </c>
    </row>
    <row r="474" spans="1:11" ht="40.5" customHeight="1" x14ac:dyDescent="0.25">
      <c r="A474" s="11" t="s">
        <v>187</v>
      </c>
      <c r="B474" s="11" t="s">
        <v>93</v>
      </c>
      <c r="C474" s="10"/>
      <c r="D474" s="17" t="s">
        <v>377</v>
      </c>
      <c r="E474" s="43">
        <f>E475+E482</f>
        <v>241</v>
      </c>
      <c r="F474" s="43">
        <f>F475+F482</f>
        <v>236</v>
      </c>
      <c r="G474" s="43">
        <f>G475+G482</f>
        <v>236</v>
      </c>
    </row>
    <row r="475" spans="1:11" ht="40.5" customHeight="1" x14ac:dyDescent="0.25">
      <c r="A475" s="11" t="s">
        <v>187</v>
      </c>
      <c r="B475" s="11" t="s">
        <v>140</v>
      </c>
      <c r="C475" s="10"/>
      <c r="D475" s="49" t="s">
        <v>427</v>
      </c>
      <c r="E475" s="42">
        <f>E478+E476+E480</f>
        <v>236</v>
      </c>
      <c r="F475" s="42">
        <f>F478+F476+F480</f>
        <v>236</v>
      </c>
      <c r="G475" s="42">
        <f>G478+G476+G480</f>
        <v>236</v>
      </c>
    </row>
    <row r="476" spans="1:11" ht="42" customHeight="1" x14ac:dyDescent="0.25">
      <c r="A476" s="11" t="s">
        <v>187</v>
      </c>
      <c r="B476" s="11" t="s">
        <v>224</v>
      </c>
      <c r="C476" s="11"/>
      <c r="D476" s="38" t="s">
        <v>231</v>
      </c>
      <c r="E476" s="42">
        <f>E477</f>
        <v>58.8</v>
      </c>
      <c r="F476" s="42">
        <f t="shared" ref="F476:G476" si="162">F477</f>
        <v>58.8</v>
      </c>
      <c r="G476" s="42">
        <f t="shared" si="162"/>
        <v>58.8</v>
      </c>
    </row>
    <row r="477" spans="1:11" ht="30" customHeight="1" x14ac:dyDescent="0.25">
      <c r="A477" s="11" t="s">
        <v>187</v>
      </c>
      <c r="B477" s="11" t="s">
        <v>224</v>
      </c>
      <c r="C477" s="11" t="s">
        <v>54</v>
      </c>
      <c r="D477" s="12" t="s">
        <v>65</v>
      </c>
      <c r="E477" s="43">
        <v>58.8</v>
      </c>
      <c r="F477" s="43">
        <v>58.8</v>
      </c>
      <c r="G477" s="43">
        <v>58.8</v>
      </c>
    </row>
    <row r="478" spans="1:11" ht="41.25" customHeight="1" x14ac:dyDescent="0.25">
      <c r="A478" s="11" t="s">
        <v>187</v>
      </c>
      <c r="B478" s="11" t="s">
        <v>226</v>
      </c>
      <c r="C478" s="10"/>
      <c r="D478" s="34" t="s">
        <v>225</v>
      </c>
      <c r="E478" s="43">
        <f>E479</f>
        <v>94.5</v>
      </c>
      <c r="F478" s="43">
        <f t="shared" ref="F478:G478" si="163">F479</f>
        <v>94.5</v>
      </c>
      <c r="G478" s="43">
        <f t="shared" si="163"/>
        <v>94.5</v>
      </c>
    </row>
    <row r="479" spans="1:11" ht="29.25" customHeight="1" x14ac:dyDescent="0.25">
      <c r="A479" s="11" t="s">
        <v>187</v>
      </c>
      <c r="B479" s="11" t="s">
        <v>226</v>
      </c>
      <c r="C479" s="10">
        <v>600</v>
      </c>
      <c r="D479" s="20" t="s">
        <v>65</v>
      </c>
      <c r="E479" s="43">
        <v>94.5</v>
      </c>
      <c r="F479" s="43">
        <v>94.5</v>
      </c>
      <c r="G479" s="43">
        <v>94.5</v>
      </c>
    </row>
    <row r="480" spans="1:11" ht="42" customHeight="1" x14ac:dyDescent="0.25">
      <c r="A480" s="11" t="s">
        <v>187</v>
      </c>
      <c r="B480" s="11" t="s">
        <v>222</v>
      </c>
      <c r="C480" s="10"/>
      <c r="D480" s="9" t="s">
        <v>223</v>
      </c>
      <c r="E480" s="42">
        <f>E481</f>
        <v>82.7</v>
      </c>
      <c r="F480" s="42">
        <f t="shared" ref="F480:G480" si="164">F481</f>
        <v>82.7</v>
      </c>
      <c r="G480" s="42">
        <f t="shared" si="164"/>
        <v>82.7</v>
      </c>
      <c r="K480" t="s">
        <v>581</v>
      </c>
    </row>
    <row r="481" spans="1:7" ht="30" customHeight="1" x14ac:dyDescent="0.25">
      <c r="A481" s="11" t="s">
        <v>187</v>
      </c>
      <c r="B481" s="11" t="s">
        <v>222</v>
      </c>
      <c r="C481" s="11" t="s">
        <v>54</v>
      </c>
      <c r="D481" s="12" t="s">
        <v>68</v>
      </c>
      <c r="E481" s="42">
        <v>82.7</v>
      </c>
      <c r="F481" s="42">
        <v>82.7</v>
      </c>
      <c r="G481" s="42">
        <v>82.7</v>
      </c>
    </row>
    <row r="482" spans="1:7" ht="38.25" x14ac:dyDescent="0.25">
      <c r="A482" s="11" t="s">
        <v>187</v>
      </c>
      <c r="B482" s="11" t="s">
        <v>556</v>
      </c>
      <c r="C482" s="11"/>
      <c r="D482" s="12" t="s">
        <v>559</v>
      </c>
      <c r="E482" s="42">
        <f t="shared" ref="E482:G483" si="165">E483</f>
        <v>5</v>
      </c>
      <c r="F482" s="42">
        <f t="shared" si="165"/>
        <v>0</v>
      </c>
      <c r="G482" s="42">
        <f t="shared" si="165"/>
        <v>0</v>
      </c>
    </row>
    <row r="483" spans="1:7" ht="30" customHeight="1" x14ac:dyDescent="0.25">
      <c r="A483" s="11" t="s">
        <v>187</v>
      </c>
      <c r="B483" s="11" t="s">
        <v>557</v>
      </c>
      <c r="C483" s="11"/>
      <c r="D483" s="12" t="s">
        <v>558</v>
      </c>
      <c r="E483" s="42">
        <f t="shared" si="165"/>
        <v>5</v>
      </c>
      <c r="F483" s="42">
        <f t="shared" si="165"/>
        <v>0</v>
      </c>
      <c r="G483" s="42">
        <f t="shared" si="165"/>
        <v>0</v>
      </c>
    </row>
    <row r="484" spans="1:7" ht="30" customHeight="1" x14ac:dyDescent="0.25">
      <c r="A484" s="11" t="s">
        <v>187</v>
      </c>
      <c r="B484" s="11" t="s">
        <v>557</v>
      </c>
      <c r="C484" s="11" t="s">
        <v>54</v>
      </c>
      <c r="D484" s="12" t="s">
        <v>68</v>
      </c>
      <c r="E484" s="42">
        <v>5</v>
      </c>
      <c r="F484" s="42">
        <v>0</v>
      </c>
      <c r="G484" s="42">
        <v>0</v>
      </c>
    </row>
    <row r="485" spans="1:7" ht="30.75" customHeight="1" x14ac:dyDescent="0.25">
      <c r="A485" s="11" t="s">
        <v>187</v>
      </c>
      <c r="B485" s="11" t="s">
        <v>94</v>
      </c>
      <c r="C485" s="11"/>
      <c r="D485" s="17" t="s">
        <v>284</v>
      </c>
      <c r="E485" s="43">
        <f>E486</f>
        <v>178.6</v>
      </c>
      <c r="F485" s="43">
        <f t="shared" ref="F485:G485" si="166">F486</f>
        <v>178.6</v>
      </c>
      <c r="G485" s="43">
        <f t="shared" si="166"/>
        <v>178.6</v>
      </c>
    </row>
    <row r="486" spans="1:7" ht="27.75" customHeight="1" x14ac:dyDescent="0.25">
      <c r="A486" s="11" t="s">
        <v>187</v>
      </c>
      <c r="B486" s="11" t="s">
        <v>132</v>
      </c>
      <c r="C486" s="11"/>
      <c r="D486" s="49" t="s">
        <v>156</v>
      </c>
      <c r="E486" s="43">
        <f>E487+E489+E491+E493</f>
        <v>178.6</v>
      </c>
      <c r="F486" s="43">
        <f t="shared" ref="F486:G486" si="167">F487+F489+F491+F493</f>
        <v>178.6</v>
      </c>
      <c r="G486" s="43">
        <f t="shared" si="167"/>
        <v>178.6</v>
      </c>
    </row>
    <row r="487" spans="1:7" ht="40.5" customHeight="1" x14ac:dyDescent="0.25">
      <c r="A487" s="11" t="s">
        <v>187</v>
      </c>
      <c r="B487" s="11" t="s">
        <v>115</v>
      </c>
      <c r="C487" s="10"/>
      <c r="D487" s="34" t="s">
        <v>227</v>
      </c>
      <c r="E487" s="43">
        <f t="shared" ref="E487:G487" si="168">E488</f>
        <v>97.2</v>
      </c>
      <c r="F487" s="43">
        <f t="shared" si="168"/>
        <v>97.2</v>
      </c>
      <c r="G487" s="43">
        <f t="shared" si="168"/>
        <v>97.2</v>
      </c>
    </row>
    <row r="488" spans="1:7" ht="29.25" customHeight="1" x14ac:dyDescent="0.25">
      <c r="A488" s="11" t="s">
        <v>187</v>
      </c>
      <c r="B488" s="11" t="s">
        <v>115</v>
      </c>
      <c r="C488" s="10">
        <v>600</v>
      </c>
      <c r="D488" s="20" t="s">
        <v>65</v>
      </c>
      <c r="E488" s="43">
        <v>97.2</v>
      </c>
      <c r="F488" s="43">
        <v>97.2</v>
      </c>
      <c r="G488" s="43">
        <v>97.2</v>
      </c>
    </row>
    <row r="489" spans="1:7" ht="41.25" customHeight="1" x14ac:dyDescent="0.25">
      <c r="A489" s="11" t="s">
        <v>187</v>
      </c>
      <c r="B489" s="11" t="s">
        <v>122</v>
      </c>
      <c r="C489" s="10"/>
      <c r="D489" s="9" t="s">
        <v>221</v>
      </c>
      <c r="E489" s="42">
        <f>E490</f>
        <v>30</v>
      </c>
      <c r="F489" s="42">
        <f t="shared" ref="F489:G489" si="169">F490</f>
        <v>30</v>
      </c>
      <c r="G489" s="42">
        <f t="shared" si="169"/>
        <v>30</v>
      </c>
    </row>
    <row r="490" spans="1:7" ht="29.25" customHeight="1" x14ac:dyDescent="0.25">
      <c r="A490" s="11" t="s">
        <v>187</v>
      </c>
      <c r="B490" s="11" t="s">
        <v>122</v>
      </c>
      <c r="C490" s="11" t="s">
        <v>54</v>
      </c>
      <c r="D490" s="12" t="s">
        <v>68</v>
      </c>
      <c r="E490" s="42">
        <v>30</v>
      </c>
      <c r="F490" s="42">
        <v>30</v>
      </c>
      <c r="G490" s="42">
        <v>30</v>
      </c>
    </row>
    <row r="491" spans="1:7" ht="39.75" customHeight="1" x14ac:dyDescent="0.25">
      <c r="A491" s="11" t="s">
        <v>187</v>
      </c>
      <c r="B491" s="11" t="s">
        <v>125</v>
      </c>
      <c r="C491" s="10"/>
      <c r="D491" s="13" t="s">
        <v>232</v>
      </c>
      <c r="E491" s="42">
        <f>E492</f>
        <v>50.2</v>
      </c>
      <c r="F491" s="42">
        <f t="shared" ref="F491:G493" si="170">F492</f>
        <v>50.2</v>
      </c>
      <c r="G491" s="42">
        <f t="shared" si="170"/>
        <v>50.2</v>
      </c>
    </row>
    <row r="492" spans="1:7" ht="30.75" customHeight="1" x14ac:dyDescent="0.25">
      <c r="A492" s="11" t="s">
        <v>187</v>
      </c>
      <c r="B492" s="11" t="s">
        <v>125</v>
      </c>
      <c r="C492" s="11" t="s">
        <v>54</v>
      </c>
      <c r="D492" s="12" t="s">
        <v>65</v>
      </c>
      <c r="E492" s="43">
        <v>50.2</v>
      </c>
      <c r="F492" s="43">
        <v>50.2</v>
      </c>
      <c r="G492" s="43">
        <v>50.2</v>
      </c>
    </row>
    <row r="493" spans="1:7" ht="30.75" customHeight="1" x14ac:dyDescent="0.25">
      <c r="A493" s="11" t="s">
        <v>187</v>
      </c>
      <c r="B493" s="11" t="s">
        <v>566</v>
      </c>
      <c r="C493" s="11"/>
      <c r="D493" s="12" t="s">
        <v>580</v>
      </c>
      <c r="E493" s="42">
        <f>E494</f>
        <v>1.2</v>
      </c>
      <c r="F493" s="42">
        <f t="shared" si="170"/>
        <v>1.2</v>
      </c>
      <c r="G493" s="42">
        <f t="shared" si="170"/>
        <v>1.2</v>
      </c>
    </row>
    <row r="494" spans="1:7" ht="30.75" customHeight="1" x14ac:dyDescent="0.25">
      <c r="A494" s="11" t="s">
        <v>187</v>
      </c>
      <c r="B494" s="11" t="s">
        <v>566</v>
      </c>
      <c r="C494" s="11" t="s">
        <v>54</v>
      </c>
      <c r="D494" s="12" t="s">
        <v>65</v>
      </c>
      <c r="E494" s="43">
        <v>1.2</v>
      </c>
      <c r="F494" s="43">
        <v>1.2</v>
      </c>
      <c r="G494" s="43">
        <v>1.2</v>
      </c>
    </row>
    <row r="495" spans="1:7" ht="17.25" customHeight="1" x14ac:dyDescent="0.25">
      <c r="A495" s="11" t="s">
        <v>22</v>
      </c>
      <c r="B495" s="11"/>
      <c r="C495" s="10"/>
      <c r="D495" s="20" t="s">
        <v>193</v>
      </c>
      <c r="E495" s="42">
        <f>E496</f>
        <v>283.39999999999998</v>
      </c>
      <c r="F495" s="42">
        <f t="shared" ref="F495:G495" si="171">F496</f>
        <v>283.39999999999998</v>
      </c>
      <c r="G495" s="42">
        <f t="shared" si="171"/>
        <v>283.39999999999998</v>
      </c>
    </row>
    <row r="496" spans="1:7" ht="40.5" customHeight="1" x14ac:dyDescent="0.25">
      <c r="A496" s="53" t="s">
        <v>22</v>
      </c>
      <c r="B496" s="53" t="s">
        <v>102</v>
      </c>
      <c r="C496" s="52"/>
      <c r="D496" s="56" t="s">
        <v>402</v>
      </c>
      <c r="E496" s="55">
        <f>E497+E501</f>
        <v>283.39999999999998</v>
      </c>
      <c r="F496" s="55">
        <f>F497+F501</f>
        <v>283.39999999999998</v>
      </c>
      <c r="G496" s="55">
        <f>G497+G501</f>
        <v>283.39999999999998</v>
      </c>
    </row>
    <row r="497" spans="1:10" ht="28.5" customHeight="1" x14ac:dyDescent="0.25">
      <c r="A497" s="11" t="s">
        <v>22</v>
      </c>
      <c r="B497" s="11" t="s">
        <v>103</v>
      </c>
      <c r="C497" s="10"/>
      <c r="D497" s="16" t="s">
        <v>408</v>
      </c>
      <c r="E497" s="42">
        <f>E498</f>
        <v>61.8</v>
      </c>
      <c r="F497" s="42">
        <f>F498</f>
        <v>61.8</v>
      </c>
      <c r="G497" s="42">
        <f>G498</f>
        <v>61.8</v>
      </c>
    </row>
    <row r="498" spans="1:10" ht="28.5" customHeight="1" x14ac:dyDescent="0.25">
      <c r="A498" s="11" t="s">
        <v>22</v>
      </c>
      <c r="B498" s="11" t="s">
        <v>143</v>
      </c>
      <c r="C498" s="10"/>
      <c r="D498" s="30" t="s">
        <v>266</v>
      </c>
      <c r="E498" s="42">
        <f>E499</f>
        <v>61.8</v>
      </c>
      <c r="F498" s="42">
        <f t="shared" ref="F498:G499" si="172">F499</f>
        <v>61.8</v>
      </c>
      <c r="G498" s="42">
        <f t="shared" si="172"/>
        <v>61.8</v>
      </c>
    </row>
    <row r="499" spans="1:10" ht="40.5" customHeight="1" x14ac:dyDescent="0.25">
      <c r="A499" s="11" t="s">
        <v>22</v>
      </c>
      <c r="B499" s="11" t="s">
        <v>111</v>
      </c>
      <c r="C499" s="10"/>
      <c r="D499" s="20" t="s">
        <v>409</v>
      </c>
      <c r="E499" s="42">
        <f>E500</f>
        <v>61.8</v>
      </c>
      <c r="F499" s="42">
        <f t="shared" si="172"/>
        <v>61.8</v>
      </c>
      <c r="G499" s="42">
        <f t="shared" si="172"/>
        <v>61.8</v>
      </c>
    </row>
    <row r="500" spans="1:10" ht="28.5" customHeight="1" x14ac:dyDescent="0.25">
      <c r="A500" s="11" t="s">
        <v>22</v>
      </c>
      <c r="B500" s="11" t="s">
        <v>111</v>
      </c>
      <c r="C500" s="10">
        <v>200</v>
      </c>
      <c r="D500" s="20" t="s">
        <v>173</v>
      </c>
      <c r="E500" s="43">
        <v>61.8</v>
      </c>
      <c r="F500" s="43">
        <v>61.8</v>
      </c>
      <c r="G500" s="43">
        <v>61.8</v>
      </c>
    </row>
    <row r="501" spans="1:10" ht="45" customHeight="1" x14ac:dyDescent="0.25">
      <c r="A501" s="11" t="s">
        <v>22</v>
      </c>
      <c r="B501" s="11" t="s">
        <v>104</v>
      </c>
      <c r="C501" s="10"/>
      <c r="D501" s="16" t="s">
        <v>410</v>
      </c>
      <c r="E501" s="43">
        <f>E502+E505+E508</f>
        <v>221.6</v>
      </c>
      <c r="F501" s="43">
        <f t="shared" ref="F501:G501" si="173">F502+F505+F508</f>
        <v>221.6</v>
      </c>
      <c r="G501" s="43">
        <f t="shared" si="173"/>
        <v>221.6</v>
      </c>
    </row>
    <row r="502" spans="1:10" ht="42.75" customHeight="1" x14ac:dyDescent="0.25">
      <c r="A502" s="11" t="s">
        <v>22</v>
      </c>
      <c r="B502" s="11" t="s">
        <v>144</v>
      </c>
      <c r="C502" s="10"/>
      <c r="D502" s="30" t="s">
        <v>160</v>
      </c>
      <c r="E502" s="43">
        <f>E503</f>
        <v>140.5</v>
      </c>
      <c r="F502" s="43">
        <f t="shared" ref="F502:G503" si="174">F503</f>
        <v>140.5</v>
      </c>
      <c r="G502" s="43">
        <f t="shared" si="174"/>
        <v>140.5</v>
      </c>
    </row>
    <row r="503" spans="1:10" ht="27.75" customHeight="1" x14ac:dyDescent="0.25">
      <c r="A503" s="11" t="s">
        <v>22</v>
      </c>
      <c r="B503" s="11" t="s">
        <v>112</v>
      </c>
      <c r="C503" s="10"/>
      <c r="D503" s="20" t="s">
        <v>411</v>
      </c>
      <c r="E503" s="43">
        <f>E504</f>
        <v>140.5</v>
      </c>
      <c r="F503" s="43">
        <f t="shared" si="174"/>
        <v>140.5</v>
      </c>
      <c r="G503" s="43">
        <f t="shared" si="174"/>
        <v>140.5</v>
      </c>
    </row>
    <row r="504" spans="1:10" ht="28.5" customHeight="1" x14ac:dyDescent="0.25">
      <c r="A504" s="11" t="s">
        <v>22</v>
      </c>
      <c r="B504" s="11" t="s">
        <v>112</v>
      </c>
      <c r="C504" s="10">
        <v>200</v>
      </c>
      <c r="D504" s="20" t="s">
        <v>173</v>
      </c>
      <c r="E504" s="43">
        <v>140.5</v>
      </c>
      <c r="F504" s="43">
        <v>140.5</v>
      </c>
      <c r="G504" s="43">
        <v>140.5</v>
      </c>
      <c r="J504" t="s">
        <v>529</v>
      </c>
    </row>
    <row r="505" spans="1:10" ht="30" customHeight="1" x14ac:dyDescent="0.25">
      <c r="A505" s="11" t="s">
        <v>22</v>
      </c>
      <c r="B505" s="11" t="s">
        <v>145</v>
      </c>
      <c r="C505" s="10"/>
      <c r="D505" s="30" t="s">
        <v>167</v>
      </c>
      <c r="E505" s="43">
        <f>E506</f>
        <v>33</v>
      </c>
      <c r="F505" s="43">
        <f t="shared" ref="F505:G506" si="175">F506</f>
        <v>33</v>
      </c>
      <c r="G505" s="43">
        <f t="shared" si="175"/>
        <v>33</v>
      </c>
    </row>
    <row r="506" spans="1:10" ht="42.75" customHeight="1" x14ac:dyDescent="0.25">
      <c r="A506" s="11" t="s">
        <v>22</v>
      </c>
      <c r="B506" s="11" t="s">
        <v>113</v>
      </c>
      <c r="C506" s="31"/>
      <c r="D506" s="20" t="s">
        <v>412</v>
      </c>
      <c r="E506" s="43">
        <f>E507</f>
        <v>33</v>
      </c>
      <c r="F506" s="43">
        <f t="shared" si="175"/>
        <v>33</v>
      </c>
      <c r="G506" s="43">
        <f t="shared" si="175"/>
        <v>33</v>
      </c>
    </row>
    <row r="507" spans="1:10" ht="30" customHeight="1" x14ac:dyDescent="0.25">
      <c r="A507" s="11" t="s">
        <v>22</v>
      </c>
      <c r="B507" s="11" t="s">
        <v>113</v>
      </c>
      <c r="C507" s="10">
        <v>200</v>
      </c>
      <c r="D507" s="12" t="s">
        <v>173</v>
      </c>
      <c r="E507" s="43">
        <v>33</v>
      </c>
      <c r="F507" s="43">
        <v>33</v>
      </c>
      <c r="G507" s="43">
        <v>33</v>
      </c>
    </row>
    <row r="508" spans="1:10" ht="43.5" customHeight="1" x14ac:dyDescent="0.25">
      <c r="A508" s="11" t="s">
        <v>22</v>
      </c>
      <c r="B508" s="11" t="s">
        <v>146</v>
      </c>
      <c r="C508" s="10"/>
      <c r="D508" s="30" t="s">
        <v>413</v>
      </c>
      <c r="E508" s="43">
        <f>E509</f>
        <v>48.1</v>
      </c>
      <c r="F508" s="43">
        <f t="shared" ref="F508:G509" si="176">F509</f>
        <v>48.1</v>
      </c>
      <c r="G508" s="43">
        <f t="shared" si="176"/>
        <v>48.1</v>
      </c>
    </row>
    <row r="509" spans="1:10" ht="42.75" customHeight="1" x14ac:dyDescent="0.25">
      <c r="A509" s="11" t="s">
        <v>22</v>
      </c>
      <c r="B509" s="11" t="s">
        <v>114</v>
      </c>
      <c r="C509" s="10"/>
      <c r="D509" s="20" t="s">
        <v>170</v>
      </c>
      <c r="E509" s="43">
        <f>E510</f>
        <v>48.1</v>
      </c>
      <c r="F509" s="43">
        <f t="shared" si="176"/>
        <v>48.1</v>
      </c>
      <c r="G509" s="43">
        <f t="shared" si="176"/>
        <v>48.1</v>
      </c>
    </row>
    <row r="510" spans="1:10" ht="28.5" customHeight="1" x14ac:dyDescent="0.25">
      <c r="A510" s="11" t="s">
        <v>22</v>
      </c>
      <c r="B510" s="11" t="s">
        <v>114</v>
      </c>
      <c r="C510" s="10">
        <v>200</v>
      </c>
      <c r="D510" s="20" t="s">
        <v>173</v>
      </c>
      <c r="E510" s="43">
        <v>48.1</v>
      </c>
      <c r="F510" s="43">
        <v>48.1</v>
      </c>
      <c r="G510" s="43">
        <v>48.1</v>
      </c>
    </row>
    <row r="511" spans="1:10" ht="16.5" customHeight="1" x14ac:dyDescent="0.25">
      <c r="A511" s="11" t="s">
        <v>16</v>
      </c>
      <c r="B511" s="11"/>
      <c r="C511" s="10"/>
      <c r="D511" s="29" t="s">
        <v>17</v>
      </c>
      <c r="E511" s="42">
        <f>E512+E532+E537</f>
        <v>16436.5</v>
      </c>
      <c r="F511" s="42">
        <f>F512+F532+F537</f>
        <v>16447.099999999999</v>
      </c>
      <c r="G511" s="42">
        <f>G512+G532+G537</f>
        <v>16461.8</v>
      </c>
    </row>
    <row r="512" spans="1:10" ht="42" customHeight="1" x14ac:dyDescent="0.25">
      <c r="A512" s="53" t="s">
        <v>16</v>
      </c>
      <c r="B512" s="53" t="s">
        <v>85</v>
      </c>
      <c r="C512" s="52"/>
      <c r="D512" s="56" t="s">
        <v>395</v>
      </c>
      <c r="E512" s="55">
        <f>E513+E524</f>
        <v>15931.1</v>
      </c>
      <c r="F512" s="55">
        <f>F513+F524</f>
        <v>15938.1</v>
      </c>
      <c r="G512" s="55">
        <f>G513+G524</f>
        <v>15949</v>
      </c>
    </row>
    <row r="513" spans="1:7" ht="28.5" customHeight="1" x14ac:dyDescent="0.25">
      <c r="A513" s="11" t="s">
        <v>16</v>
      </c>
      <c r="B513" s="11" t="s">
        <v>86</v>
      </c>
      <c r="C513" s="10"/>
      <c r="D513" s="20" t="s">
        <v>13</v>
      </c>
      <c r="E513" s="42">
        <f>E514+E520</f>
        <v>6216</v>
      </c>
      <c r="F513" s="42">
        <f>F514+F520</f>
        <v>6216</v>
      </c>
      <c r="G513" s="42">
        <f>G514+G520</f>
        <v>6216</v>
      </c>
    </row>
    <row r="514" spans="1:7" ht="52.5" customHeight="1" x14ac:dyDescent="0.25">
      <c r="A514" s="11" t="s">
        <v>16</v>
      </c>
      <c r="B514" s="11" t="s">
        <v>195</v>
      </c>
      <c r="C514" s="10"/>
      <c r="D514" s="20" t="s">
        <v>396</v>
      </c>
      <c r="E514" s="42">
        <f>E515+E517</f>
        <v>2048.3000000000002</v>
      </c>
      <c r="F514" s="42">
        <f>F515+F517</f>
        <v>2048.3000000000002</v>
      </c>
      <c r="G514" s="42">
        <f>G515+G517</f>
        <v>2048.3000000000002</v>
      </c>
    </row>
    <row r="515" spans="1:7" x14ac:dyDescent="0.25">
      <c r="A515" s="11" t="s">
        <v>16</v>
      </c>
      <c r="B515" s="11" t="s">
        <v>514</v>
      </c>
      <c r="C515" s="10"/>
      <c r="D515" s="20" t="s">
        <v>515</v>
      </c>
      <c r="E515" s="42">
        <f>SUM(E516:E516)</f>
        <v>1134</v>
      </c>
      <c r="F515" s="42">
        <f>SUM(F516:F516)</f>
        <v>1134</v>
      </c>
      <c r="G515" s="42">
        <f>SUM(G516:G516)</f>
        <v>1134</v>
      </c>
    </row>
    <row r="516" spans="1:7" ht="25.5" x14ac:dyDescent="0.25">
      <c r="A516" s="11" t="s">
        <v>16</v>
      </c>
      <c r="B516" s="11" t="s">
        <v>514</v>
      </c>
      <c r="C516" s="10">
        <v>600</v>
      </c>
      <c r="D516" s="20" t="s">
        <v>65</v>
      </c>
      <c r="E516" s="79">
        <v>1134</v>
      </c>
      <c r="F516" s="79">
        <v>1134</v>
      </c>
      <c r="G516" s="79">
        <v>1134</v>
      </c>
    </row>
    <row r="517" spans="1:7" ht="28.5" customHeight="1" x14ac:dyDescent="0.25">
      <c r="A517" s="11" t="s">
        <v>16</v>
      </c>
      <c r="B517" s="11" t="s">
        <v>196</v>
      </c>
      <c r="C517" s="10"/>
      <c r="D517" s="20" t="s">
        <v>398</v>
      </c>
      <c r="E517" s="43">
        <f>E518+E519</f>
        <v>914.30000000000007</v>
      </c>
      <c r="F517" s="43">
        <f>F518+F519</f>
        <v>914.30000000000007</v>
      </c>
      <c r="G517" s="43">
        <f>G518+G519</f>
        <v>914.30000000000007</v>
      </c>
    </row>
    <row r="518" spans="1:7" ht="28.5" customHeight="1" x14ac:dyDescent="0.25">
      <c r="A518" s="11" t="s">
        <v>16</v>
      </c>
      <c r="B518" s="11" t="s">
        <v>196</v>
      </c>
      <c r="C518" s="10">
        <v>200</v>
      </c>
      <c r="D518" s="20" t="s">
        <v>173</v>
      </c>
      <c r="E518" s="43">
        <v>23.7</v>
      </c>
      <c r="F518" s="43">
        <v>23.7</v>
      </c>
      <c r="G518" s="43">
        <v>23.7</v>
      </c>
    </row>
    <row r="519" spans="1:7" ht="28.5" customHeight="1" x14ac:dyDescent="0.25">
      <c r="A519" s="11" t="s">
        <v>16</v>
      </c>
      <c r="B519" s="11" t="s">
        <v>196</v>
      </c>
      <c r="C519" s="10">
        <v>600</v>
      </c>
      <c r="D519" s="20" t="s">
        <v>65</v>
      </c>
      <c r="E519" s="43">
        <v>890.6</v>
      </c>
      <c r="F519" s="43">
        <v>890.6</v>
      </c>
      <c r="G519" s="43">
        <v>890.6</v>
      </c>
    </row>
    <row r="520" spans="1:7" ht="17.25" customHeight="1" x14ac:dyDescent="0.25">
      <c r="A520" s="11" t="s">
        <v>16</v>
      </c>
      <c r="B520" s="11" t="s">
        <v>130</v>
      </c>
      <c r="C520" s="10"/>
      <c r="D520" s="20" t="s">
        <v>406</v>
      </c>
      <c r="E520" s="42">
        <f>E521</f>
        <v>4167.7</v>
      </c>
      <c r="F520" s="42">
        <f t="shared" ref="F520:G520" si="177">F521</f>
        <v>4167.7</v>
      </c>
      <c r="G520" s="42">
        <f t="shared" si="177"/>
        <v>4167.7</v>
      </c>
    </row>
    <row r="521" spans="1:7" ht="30.75" customHeight="1" x14ac:dyDescent="0.25">
      <c r="A521" s="11" t="s">
        <v>16</v>
      </c>
      <c r="B521" s="11" t="s">
        <v>179</v>
      </c>
      <c r="C521" s="10"/>
      <c r="D521" s="20" t="s">
        <v>407</v>
      </c>
      <c r="E521" s="42">
        <f>E522+E523</f>
        <v>4167.7</v>
      </c>
      <c r="F521" s="42">
        <f t="shared" ref="F521:G521" si="178">F522+F523</f>
        <v>4167.7</v>
      </c>
      <c r="G521" s="42">
        <f t="shared" si="178"/>
        <v>4167.7</v>
      </c>
    </row>
    <row r="522" spans="1:7" ht="54.75" customHeight="1" x14ac:dyDescent="0.25">
      <c r="A522" s="11" t="s">
        <v>16</v>
      </c>
      <c r="B522" s="11" t="s">
        <v>179</v>
      </c>
      <c r="C522" s="26">
        <v>100</v>
      </c>
      <c r="D522" s="20" t="s">
        <v>166</v>
      </c>
      <c r="E522" s="43">
        <v>3772.2</v>
      </c>
      <c r="F522" s="43">
        <v>3772.2</v>
      </c>
      <c r="G522" s="43">
        <v>3772.2</v>
      </c>
    </row>
    <row r="523" spans="1:7" ht="28.5" customHeight="1" x14ac:dyDescent="0.25">
      <c r="A523" s="11" t="s">
        <v>16</v>
      </c>
      <c r="B523" s="11" t="s">
        <v>179</v>
      </c>
      <c r="C523" s="10">
        <v>200</v>
      </c>
      <c r="D523" s="20" t="s">
        <v>173</v>
      </c>
      <c r="E523" s="43">
        <v>395.5</v>
      </c>
      <c r="F523" s="43">
        <v>395.5</v>
      </c>
      <c r="G523" s="43">
        <v>395.5</v>
      </c>
    </row>
    <row r="524" spans="1:7" ht="16.5" customHeight="1" x14ac:dyDescent="0.25">
      <c r="A524" s="11" t="s">
        <v>16</v>
      </c>
      <c r="B524" s="11" t="s">
        <v>110</v>
      </c>
      <c r="C524" s="10"/>
      <c r="D524" s="29" t="s">
        <v>18</v>
      </c>
      <c r="E524" s="43">
        <f>E525+E529</f>
        <v>9715.1</v>
      </c>
      <c r="F524" s="43">
        <f>F525+F529</f>
        <v>9722.1</v>
      </c>
      <c r="G524" s="43">
        <f>G525+G529</f>
        <v>9733</v>
      </c>
    </row>
    <row r="525" spans="1:7" ht="28.5" customHeight="1" x14ac:dyDescent="0.25">
      <c r="A525" s="11" t="s">
        <v>16</v>
      </c>
      <c r="B525" s="11" t="s">
        <v>184</v>
      </c>
      <c r="C525" s="10"/>
      <c r="D525" s="20" t="s">
        <v>207</v>
      </c>
      <c r="E525" s="43">
        <f>E526</f>
        <v>4922.6000000000004</v>
      </c>
      <c r="F525" s="43">
        <f t="shared" ref="F525:G525" si="179">F526</f>
        <v>4922.6000000000004</v>
      </c>
      <c r="G525" s="43">
        <f t="shared" si="179"/>
        <v>4922.6000000000004</v>
      </c>
    </row>
    <row r="526" spans="1:7" ht="27.75" customHeight="1" x14ac:dyDescent="0.25">
      <c r="A526" s="11" t="s">
        <v>16</v>
      </c>
      <c r="B526" s="11" t="s">
        <v>185</v>
      </c>
      <c r="C526" s="10"/>
      <c r="D526" s="20" t="s">
        <v>279</v>
      </c>
      <c r="E526" s="43">
        <f>E527+E528</f>
        <v>4922.6000000000004</v>
      </c>
      <c r="F526" s="43">
        <f>F527+F528</f>
        <v>4922.6000000000004</v>
      </c>
      <c r="G526" s="43">
        <f>G527+G528</f>
        <v>4922.6000000000004</v>
      </c>
    </row>
    <row r="527" spans="1:7" ht="57" customHeight="1" x14ac:dyDescent="0.25">
      <c r="A527" s="11" t="s">
        <v>16</v>
      </c>
      <c r="B527" s="11" t="s">
        <v>185</v>
      </c>
      <c r="C527" s="37">
        <v>100</v>
      </c>
      <c r="D527" s="12" t="s">
        <v>25</v>
      </c>
      <c r="E527" s="42">
        <v>4912.6000000000004</v>
      </c>
      <c r="F527" s="42">
        <v>4912.6000000000004</v>
      </c>
      <c r="G527" s="42">
        <v>4912.6000000000004</v>
      </c>
    </row>
    <row r="528" spans="1:7" ht="28.5" customHeight="1" x14ac:dyDescent="0.25">
      <c r="A528" s="11" t="s">
        <v>16</v>
      </c>
      <c r="B528" s="11" t="s">
        <v>185</v>
      </c>
      <c r="C528" s="10">
        <v>200</v>
      </c>
      <c r="D528" s="20" t="s">
        <v>173</v>
      </c>
      <c r="E528" s="42">
        <v>10</v>
      </c>
      <c r="F528" s="42">
        <v>10</v>
      </c>
      <c r="G528" s="42">
        <v>10</v>
      </c>
    </row>
    <row r="529" spans="1:7" ht="41.25" customHeight="1" x14ac:dyDescent="0.25">
      <c r="A529" s="11" t="s">
        <v>16</v>
      </c>
      <c r="B529" s="11" t="s">
        <v>555</v>
      </c>
      <c r="C529" s="10"/>
      <c r="D529" s="20" t="s">
        <v>405</v>
      </c>
      <c r="E529" s="42">
        <f>E530+E531</f>
        <v>4792.5</v>
      </c>
      <c r="F529" s="42">
        <f t="shared" ref="F529:G529" si="180">F530+F531</f>
        <v>4799.5</v>
      </c>
      <c r="G529" s="42">
        <f t="shared" si="180"/>
        <v>4810.3999999999996</v>
      </c>
    </row>
    <row r="530" spans="1:7" ht="55.5" customHeight="1" x14ac:dyDescent="0.25">
      <c r="A530" s="11" t="s">
        <v>16</v>
      </c>
      <c r="B530" s="11" t="s">
        <v>555</v>
      </c>
      <c r="C530" s="10">
        <v>100</v>
      </c>
      <c r="D530" s="12" t="s">
        <v>166</v>
      </c>
      <c r="E530" s="43">
        <v>4066.6</v>
      </c>
      <c r="F530" s="43">
        <v>4066.6</v>
      </c>
      <c r="G530" s="43">
        <v>4066.6</v>
      </c>
    </row>
    <row r="531" spans="1:7" ht="28.5" customHeight="1" x14ac:dyDescent="0.25">
      <c r="A531" s="11" t="s">
        <v>16</v>
      </c>
      <c r="B531" s="11" t="s">
        <v>555</v>
      </c>
      <c r="C531" s="10">
        <v>200</v>
      </c>
      <c r="D531" s="20" t="s">
        <v>173</v>
      </c>
      <c r="E531" s="43">
        <v>725.9</v>
      </c>
      <c r="F531" s="43">
        <v>732.9</v>
      </c>
      <c r="G531" s="43">
        <v>743.8</v>
      </c>
    </row>
    <row r="532" spans="1:7" ht="28.5" customHeight="1" x14ac:dyDescent="0.25">
      <c r="A532" s="53" t="s">
        <v>16</v>
      </c>
      <c r="B532" s="53" t="s">
        <v>91</v>
      </c>
      <c r="C532" s="53"/>
      <c r="D532" s="56" t="s">
        <v>352</v>
      </c>
      <c r="E532" s="55">
        <f t="shared" ref="E532:G535" si="181">E533</f>
        <v>27.3</v>
      </c>
      <c r="F532" s="55">
        <f t="shared" si="181"/>
        <v>27.3</v>
      </c>
      <c r="G532" s="55">
        <f t="shared" si="181"/>
        <v>27.3</v>
      </c>
    </row>
    <row r="533" spans="1:7" ht="28.5" customHeight="1" x14ac:dyDescent="0.25">
      <c r="A533" s="11" t="s">
        <v>16</v>
      </c>
      <c r="B533" s="11" t="s">
        <v>92</v>
      </c>
      <c r="C533" s="10"/>
      <c r="D533" s="20" t="s">
        <v>539</v>
      </c>
      <c r="E533" s="43">
        <f t="shared" si="181"/>
        <v>27.3</v>
      </c>
      <c r="F533" s="43">
        <f t="shared" si="181"/>
        <v>27.3</v>
      </c>
      <c r="G533" s="43">
        <f t="shared" si="181"/>
        <v>27.3</v>
      </c>
    </row>
    <row r="534" spans="1:7" ht="28.5" customHeight="1" x14ac:dyDescent="0.25">
      <c r="A534" s="11" t="s">
        <v>16</v>
      </c>
      <c r="B534" s="11" t="s">
        <v>139</v>
      </c>
      <c r="C534" s="10"/>
      <c r="D534" s="20" t="s">
        <v>422</v>
      </c>
      <c r="E534" s="43">
        <f t="shared" si="181"/>
        <v>27.3</v>
      </c>
      <c r="F534" s="43">
        <f t="shared" si="181"/>
        <v>27.3</v>
      </c>
      <c r="G534" s="43">
        <f t="shared" si="181"/>
        <v>27.3</v>
      </c>
    </row>
    <row r="535" spans="1:7" ht="28.5" customHeight="1" x14ac:dyDescent="0.25">
      <c r="A535" s="11" t="s">
        <v>16</v>
      </c>
      <c r="B535" s="11" t="s">
        <v>540</v>
      </c>
      <c r="C535" s="10"/>
      <c r="D535" s="20" t="s">
        <v>541</v>
      </c>
      <c r="E535" s="43">
        <f t="shared" si="181"/>
        <v>27.3</v>
      </c>
      <c r="F535" s="43">
        <f t="shared" si="181"/>
        <v>27.3</v>
      </c>
      <c r="G535" s="43">
        <f t="shared" si="181"/>
        <v>27.3</v>
      </c>
    </row>
    <row r="536" spans="1:7" ht="28.5" customHeight="1" x14ac:dyDescent="0.25">
      <c r="A536" s="11" t="s">
        <v>16</v>
      </c>
      <c r="B536" s="11" t="s">
        <v>540</v>
      </c>
      <c r="C536" s="10" t="s">
        <v>54</v>
      </c>
      <c r="D536" s="20" t="s">
        <v>68</v>
      </c>
      <c r="E536" s="43">
        <v>27.3</v>
      </c>
      <c r="F536" s="43">
        <v>27.3</v>
      </c>
      <c r="G536" s="43">
        <v>27.3</v>
      </c>
    </row>
    <row r="537" spans="1:7" ht="43.5" customHeight="1" x14ac:dyDescent="0.25">
      <c r="A537" s="53" t="s">
        <v>16</v>
      </c>
      <c r="B537" s="53" t="s">
        <v>79</v>
      </c>
      <c r="C537" s="53"/>
      <c r="D537" s="56" t="s">
        <v>289</v>
      </c>
      <c r="E537" s="55">
        <f t="shared" ref="E537:G539" si="182">E538</f>
        <v>478.1</v>
      </c>
      <c r="F537" s="55">
        <f t="shared" si="182"/>
        <v>481.7</v>
      </c>
      <c r="G537" s="55">
        <f t="shared" si="182"/>
        <v>485.5</v>
      </c>
    </row>
    <row r="538" spans="1:7" ht="43.5" customHeight="1" x14ac:dyDescent="0.25">
      <c r="A538" s="11" t="s">
        <v>16</v>
      </c>
      <c r="B538" s="11" t="s">
        <v>508</v>
      </c>
      <c r="C538" s="10"/>
      <c r="D538" s="12" t="s">
        <v>509</v>
      </c>
      <c r="E538" s="43">
        <f t="shared" si="182"/>
        <v>478.1</v>
      </c>
      <c r="F538" s="43">
        <f t="shared" si="182"/>
        <v>481.7</v>
      </c>
      <c r="G538" s="43">
        <f t="shared" si="182"/>
        <v>485.5</v>
      </c>
    </row>
    <row r="539" spans="1:7" ht="28.5" customHeight="1" x14ac:dyDescent="0.25">
      <c r="A539" s="11" t="s">
        <v>16</v>
      </c>
      <c r="B539" s="11" t="s">
        <v>510</v>
      </c>
      <c r="C539" s="10"/>
      <c r="D539" s="34" t="s">
        <v>511</v>
      </c>
      <c r="E539" s="43">
        <f t="shared" si="182"/>
        <v>478.1</v>
      </c>
      <c r="F539" s="43">
        <f t="shared" si="182"/>
        <v>481.7</v>
      </c>
      <c r="G539" s="43">
        <f t="shared" si="182"/>
        <v>485.5</v>
      </c>
    </row>
    <row r="540" spans="1:7" ht="40.5" customHeight="1" x14ac:dyDescent="0.25">
      <c r="A540" s="11" t="s">
        <v>16</v>
      </c>
      <c r="B540" s="11" t="s">
        <v>512</v>
      </c>
      <c r="C540" s="10"/>
      <c r="D540" s="12" t="s">
        <v>513</v>
      </c>
      <c r="E540" s="43">
        <f>E541+E542</f>
        <v>478.1</v>
      </c>
      <c r="F540" s="43">
        <f>F541+F542</f>
        <v>481.7</v>
      </c>
      <c r="G540" s="43">
        <f>G541+G542</f>
        <v>485.5</v>
      </c>
    </row>
    <row r="541" spans="1:7" ht="51.75" customHeight="1" x14ac:dyDescent="0.25">
      <c r="A541" s="19" t="s">
        <v>16</v>
      </c>
      <c r="B541" s="19" t="s">
        <v>512</v>
      </c>
      <c r="C541" s="26">
        <v>100</v>
      </c>
      <c r="D541" s="32" t="s">
        <v>25</v>
      </c>
      <c r="E541" s="50">
        <v>447.8</v>
      </c>
      <c r="F541" s="50">
        <v>447.8</v>
      </c>
      <c r="G541" s="50">
        <v>447.8</v>
      </c>
    </row>
    <row r="542" spans="1:7" ht="28.5" customHeight="1" x14ac:dyDescent="0.25">
      <c r="A542" s="19" t="s">
        <v>16</v>
      </c>
      <c r="B542" s="19" t="s">
        <v>512</v>
      </c>
      <c r="C542" s="26">
        <v>200</v>
      </c>
      <c r="D542" s="25" t="s">
        <v>173</v>
      </c>
      <c r="E542" s="43">
        <v>30.3</v>
      </c>
      <c r="F542" s="43">
        <v>33.9</v>
      </c>
      <c r="G542" s="43">
        <v>37.700000000000003</v>
      </c>
    </row>
    <row r="543" spans="1:7" s="3" customFormat="1" x14ac:dyDescent="0.25">
      <c r="A543" s="15" t="s">
        <v>60</v>
      </c>
      <c r="B543" s="15"/>
      <c r="C543" s="15"/>
      <c r="D543" s="67" t="s">
        <v>61</v>
      </c>
      <c r="E543" s="44">
        <f>E544+E615</f>
        <v>67683.399999999994</v>
      </c>
      <c r="F543" s="44">
        <f>F544+F615</f>
        <v>64502</v>
      </c>
      <c r="G543" s="44">
        <f>G544+G615</f>
        <v>64687</v>
      </c>
    </row>
    <row r="544" spans="1:7" x14ac:dyDescent="0.25">
      <c r="A544" s="11" t="s">
        <v>42</v>
      </c>
      <c r="B544" s="11"/>
      <c r="C544" s="11"/>
      <c r="D544" s="23" t="s">
        <v>62</v>
      </c>
      <c r="E544" s="42">
        <f>E545+E593</f>
        <v>64923.199999999997</v>
      </c>
      <c r="F544" s="42">
        <f>F545+F593</f>
        <v>61741.8</v>
      </c>
      <c r="G544" s="42">
        <f>G545+G593</f>
        <v>61926.8</v>
      </c>
    </row>
    <row r="545" spans="1:7" ht="43.5" customHeight="1" x14ac:dyDescent="0.25">
      <c r="A545" s="53" t="s">
        <v>42</v>
      </c>
      <c r="B545" s="53" t="s">
        <v>96</v>
      </c>
      <c r="C545" s="53"/>
      <c r="D545" s="54" t="s">
        <v>370</v>
      </c>
      <c r="E545" s="55">
        <f>E546+E565</f>
        <v>63556.6</v>
      </c>
      <c r="F545" s="55">
        <f>F546+F565</f>
        <v>60899.5</v>
      </c>
      <c r="G545" s="55">
        <f>G546+G565</f>
        <v>61084.5</v>
      </c>
    </row>
    <row r="546" spans="1:7" s="3" customFormat="1" ht="31.5" customHeight="1" x14ac:dyDescent="0.25">
      <c r="A546" s="11" t="s">
        <v>42</v>
      </c>
      <c r="B546" s="11" t="s">
        <v>97</v>
      </c>
      <c r="C546" s="11"/>
      <c r="D546" s="12" t="s">
        <v>371</v>
      </c>
      <c r="E546" s="42">
        <f>E547+E552+E557+E560</f>
        <v>61021</v>
      </c>
      <c r="F546" s="42">
        <f t="shared" ref="F546:G546" si="183">F547+F552+F557+F560</f>
        <v>60873.5</v>
      </c>
      <c r="G546" s="42">
        <f t="shared" si="183"/>
        <v>61058.5</v>
      </c>
    </row>
    <row r="547" spans="1:7" ht="15.75" customHeight="1" x14ac:dyDescent="0.25">
      <c r="A547" s="11" t="s">
        <v>42</v>
      </c>
      <c r="B547" s="11" t="s">
        <v>151</v>
      </c>
      <c r="C547" s="11"/>
      <c r="D547" s="12" t="s">
        <v>150</v>
      </c>
      <c r="E547" s="42">
        <f>E548+E550</f>
        <v>6965.8</v>
      </c>
      <c r="F547" s="42">
        <f t="shared" ref="F547:G547" si="184">F548+F550</f>
        <v>6798</v>
      </c>
      <c r="G547" s="42">
        <f t="shared" si="184"/>
        <v>6808.7</v>
      </c>
    </row>
    <row r="548" spans="1:7" ht="29.25" customHeight="1" x14ac:dyDescent="0.25">
      <c r="A548" s="11" t="s">
        <v>42</v>
      </c>
      <c r="B548" s="11" t="s">
        <v>121</v>
      </c>
      <c r="C548" s="11"/>
      <c r="D548" s="13" t="s">
        <v>66</v>
      </c>
      <c r="E548" s="42">
        <f>E549</f>
        <v>6585.8</v>
      </c>
      <c r="F548" s="42">
        <f t="shared" ref="F548:G548" si="185">F549</f>
        <v>6418</v>
      </c>
      <c r="G548" s="42">
        <f t="shared" si="185"/>
        <v>6428.7</v>
      </c>
    </row>
    <row r="549" spans="1:7" ht="27" customHeight="1" x14ac:dyDescent="0.25">
      <c r="A549" s="11" t="s">
        <v>42</v>
      </c>
      <c r="B549" s="11" t="s">
        <v>121</v>
      </c>
      <c r="C549" s="11" t="s">
        <v>54</v>
      </c>
      <c r="D549" s="12" t="s">
        <v>68</v>
      </c>
      <c r="E549" s="43">
        <v>6585.8</v>
      </c>
      <c r="F549" s="42">
        <v>6418</v>
      </c>
      <c r="G549" s="42">
        <v>6428.7</v>
      </c>
    </row>
    <row r="550" spans="1:7" s="3" customFormat="1" ht="27" customHeight="1" x14ac:dyDescent="0.25">
      <c r="A550" s="11" t="s">
        <v>42</v>
      </c>
      <c r="B550" s="11" t="s">
        <v>163</v>
      </c>
      <c r="C550" s="11"/>
      <c r="D550" s="13" t="s">
        <v>67</v>
      </c>
      <c r="E550" s="42">
        <f>E551</f>
        <v>380</v>
      </c>
      <c r="F550" s="42">
        <f t="shared" ref="F550:G550" si="186">F551</f>
        <v>380</v>
      </c>
      <c r="G550" s="42">
        <f t="shared" si="186"/>
        <v>380</v>
      </c>
    </row>
    <row r="551" spans="1:7" ht="27.75" customHeight="1" x14ac:dyDescent="0.25">
      <c r="A551" s="11" t="s">
        <v>42</v>
      </c>
      <c r="B551" s="11" t="s">
        <v>163</v>
      </c>
      <c r="C551" s="11" t="s">
        <v>54</v>
      </c>
      <c r="D551" s="12" t="s">
        <v>68</v>
      </c>
      <c r="E551" s="42">
        <v>380</v>
      </c>
      <c r="F551" s="42">
        <v>380</v>
      </c>
      <c r="G551" s="42">
        <v>380</v>
      </c>
    </row>
    <row r="552" spans="1:7" ht="27.75" customHeight="1" x14ac:dyDescent="0.25">
      <c r="A552" s="11" t="s">
        <v>42</v>
      </c>
      <c r="B552" s="11" t="s">
        <v>153</v>
      </c>
      <c r="C552" s="11"/>
      <c r="D552" s="12" t="s">
        <v>152</v>
      </c>
      <c r="E552" s="42">
        <f>E553+E555</f>
        <v>18337</v>
      </c>
      <c r="F552" s="42">
        <f t="shared" ref="F552:G552" si="187">F553+F555</f>
        <v>18357.3</v>
      </c>
      <c r="G552" s="42">
        <f t="shared" si="187"/>
        <v>18531.599999999999</v>
      </c>
    </row>
    <row r="553" spans="1:7" ht="29.25" customHeight="1" x14ac:dyDescent="0.25">
      <c r="A553" s="11" t="s">
        <v>42</v>
      </c>
      <c r="B553" s="11" t="s">
        <v>379</v>
      </c>
      <c r="C553" s="11"/>
      <c r="D553" s="9" t="s">
        <v>67</v>
      </c>
      <c r="E553" s="42">
        <f>E554</f>
        <v>610</v>
      </c>
      <c r="F553" s="42">
        <f t="shared" ref="F553:G555" si="188">F554</f>
        <v>610</v>
      </c>
      <c r="G553" s="42">
        <f t="shared" si="188"/>
        <v>610</v>
      </c>
    </row>
    <row r="554" spans="1:7" ht="28.5" customHeight="1" x14ac:dyDescent="0.25">
      <c r="A554" s="11" t="s">
        <v>42</v>
      </c>
      <c r="B554" s="11" t="s">
        <v>379</v>
      </c>
      <c r="C554" s="11" t="s">
        <v>54</v>
      </c>
      <c r="D554" s="12" t="s">
        <v>65</v>
      </c>
      <c r="E554" s="42">
        <v>610</v>
      </c>
      <c r="F554" s="42">
        <v>610</v>
      </c>
      <c r="G554" s="42">
        <v>610</v>
      </c>
    </row>
    <row r="555" spans="1:7" ht="25.5" x14ac:dyDescent="0.25">
      <c r="A555" s="11" t="s">
        <v>42</v>
      </c>
      <c r="B555" s="11" t="s">
        <v>380</v>
      </c>
      <c r="C555" s="11"/>
      <c r="D555" s="9" t="s">
        <v>381</v>
      </c>
      <c r="E555" s="42">
        <f>E556</f>
        <v>17727</v>
      </c>
      <c r="F555" s="42">
        <f t="shared" si="188"/>
        <v>17747.3</v>
      </c>
      <c r="G555" s="42">
        <f t="shared" si="188"/>
        <v>17921.599999999999</v>
      </c>
    </row>
    <row r="556" spans="1:7" ht="25.5" x14ac:dyDescent="0.25">
      <c r="A556" s="11" t="s">
        <v>42</v>
      </c>
      <c r="B556" s="11" t="s">
        <v>380</v>
      </c>
      <c r="C556" s="11" t="s">
        <v>54</v>
      </c>
      <c r="D556" s="12" t="s">
        <v>65</v>
      </c>
      <c r="E556" s="42">
        <v>17727</v>
      </c>
      <c r="F556" s="42">
        <v>17747.3</v>
      </c>
      <c r="G556" s="42">
        <v>17921.599999999999</v>
      </c>
    </row>
    <row r="557" spans="1:7" s="3" customFormat="1" ht="15.75" customHeight="1" x14ac:dyDescent="0.25">
      <c r="A557" s="11" t="s">
        <v>42</v>
      </c>
      <c r="B557" s="11" t="s">
        <v>154</v>
      </c>
      <c r="C557" s="11"/>
      <c r="D557" s="12" t="s">
        <v>155</v>
      </c>
      <c r="E557" s="42">
        <f>E558</f>
        <v>113.6</v>
      </c>
      <c r="F557" s="42">
        <f t="shared" ref="F557:G563" si="189">F558</f>
        <v>113.6</v>
      </c>
      <c r="G557" s="42">
        <f t="shared" si="189"/>
        <v>113.6</v>
      </c>
    </row>
    <row r="558" spans="1:7" s="3" customFormat="1" ht="29.25" customHeight="1" x14ac:dyDescent="0.25">
      <c r="A558" s="19" t="s">
        <v>42</v>
      </c>
      <c r="B558" s="19" t="s">
        <v>120</v>
      </c>
      <c r="C558" s="19"/>
      <c r="D558" s="32" t="s">
        <v>382</v>
      </c>
      <c r="E558" s="43">
        <f>E559</f>
        <v>113.6</v>
      </c>
      <c r="F558" s="43">
        <f t="shared" si="189"/>
        <v>113.6</v>
      </c>
      <c r="G558" s="43">
        <f t="shared" si="189"/>
        <v>113.6</v>
      </c>
    </row>
    <row r="559" spans="1:7" s="3" customFormat="1" ht="30" customHeight="1" x14ac:dyDescent="0.25">
      <c r="A559" s="19" t="s">
        <v>42</v>
      </c>
      <c r="B559" s="19" t="s">
        <v>120</v>
      </c>
      <c r="C559" s="19" t="s">
        <v>54</v>
      </c>
      <c r="D559" s="32" t="s">
        <v>65</v>
      </c>
      <c r="E559" s="43">
        <v>113.6</v>
      </c>
      <c r="F559" s="43">
        <v>113.6</v>
      </c>
      <c r="G559" s="43">
        <v>113.6</v>
      </c>
    </row>
    <row r="560" spans="1:7" s="3" customFormat="1" ht="39.75" customHeight="1" x14ac:dyDescent="0.25">
      <c r="A560" s="11" t="s">
        <v>42</v>
      </c>
      <c r="B560" s="11" t="s">
        <v>236</v>
      </c>
      <c r="C560" s="11"/>
      <c r="D560" s="12" t="s">
        <v>383</v>
      </c>
      <c r="E560" s="42">
        <f>E563+E561</f>
        <v>35604.6</v>
      </c>
      <c r="F560" s="42">
        <f t="shared" ref="F560:G560" si="190">F563+F561</f>
        <v>35604.6</v>
      </c>
      <c r="G560" s="42">
        <f t="shared" si="190"/>
        <v>35604.6</v>
      </c>
    </row>
    <row r="561" spans="1:7" s="3" customFormat="1" ht="30" customHeight="1" x14ac:dyDescent="0.25">
      <c r="A561" s="11" t="s">
        <v>42</v>
      </c>
      <c r="B561" s="11" t="s">
        <v>524</v>
      </c>
      <c r="C561" s="11"/>
      <c r="D561" s="12" t="s">
        <v>525</v>
      </c>
      <c r="E561" s="42">
        <f>E562</f>
        <v>35248.5</v>
      </c>
      <c r="F561" s="42">
        <f t="shared" ref="F561:G561" si="191">F562</f>
        <v>35248.5</v>
      </c>
      <c r="G561" s="42">
        <f t="shared" si="191"/>
        <v>35248.5</v>
      </c>
    </row>
    <row r="562" spans="1:7" s="3" customFormat="1" ht="29.25" customHeight="1" x14ac:dyDescent="0.25">
      <c r="A562" s="11" t="s">
        <v>42</v>
      </c>
      <c r="B562" s="11" t="s">
        <v>524</v>
      </c>
      <c r="C562" s="11" t="s">
        <v>54</v>
      </c>
      <c r="D562" s="12" t="s">
        <v>65</v>
      </c>
      <c r="E562" s="42">
        <v>35248.5</v>
      </c>
      <c r="F562" s="42">
        <v>35248.5</v>
      </c>
      <c r="G562" s="42">
        <v>35248.5</v>
      </c>
    </row>
    <row r="563" spans="1:7" ht="54.75" customHeight="1" x14ac:dyDescent="0.25">
      <c r="A563" s="19" t="s">
        <v>42</v>
      </c>
      <c r="B563" s="19" t="s">
        <v>456</v>
      </c>
      <c r="C563" s="19"/>
      <c r="D563" s="32" t="s">
        <v>384</v>
      </c>
      <c r="E563" s="43">
        <f>E564</f>
        <v>356.1</v>
      </c>
      <c r="F563" s="43">
        <f t="shared" si="189"/>
        <v>356.1</v>
      </c>
      <c r="G563" s="43">
        <f t="shared" si="189"/>
        <v>356.1</v>
      </c>
    </row>
    <row r="564" spans="1:7" ht="29.25" customHeight="1" x14ac:dyDescent="0.25">
      <c r="A564" s="19" t="s">
        <v>42</v>
      </c>
      <c r="B564" s="19" t="s">
        <v>456</v>
      </c>
      <c r="C564" s="19" t="s">
        <v>54</v>
      </c>
      <c r="D564" s="32" t="s">
        <v>65</v>
      </c>
      <c r="E564" s="45">
        <v>356.1</v>
      </c>
      <c r="F564" s="45">
        <v>356.1</v>
      </c>
      <c r="G564" s="45">
        <v>356.1</v>
      </c>
    </row>
    <row r="565" spans="1:7" s="3" customFormat="1" ht="28.5" customHeight="1" x14ac:dyDescent="0.25">
      <c r="A565" s="11" t="s">
        <v>42</v>
      </c>
      <c r="B565" s="11" t="s">
        <v>190</v>
      </c>
      <c r="C565" s="11"/>
      <c r="D565" s="12" t="s">
        <v>191</v>
      </c>
      <c r="E565" s="42">
        <f>E566+E588+E585</f>
        <v>2535.6</v>
      </c>
      <c r="F565" s="42">
        <f>F566+F588+F585</f>
        <v>26</v>
      </c>
      <c r="G565" s="42">
        <f>G566+G588+G585</f>
        <v>26</v>
      </c>
    </row>
    <row r="566" spans="1:7" ht="42.75" customHeight="1" x14ac:dyDescent="0.25">
      <c r="A566" s="11" t="s">
        <v>42</v>
      </c>
      <c r="B566" s="11" t="s">
        <v>192</v>
      </c>
      <c r="C566" s="11"/>
      <c r="D566" s="12" t="s">
        <v>373</v>
      </c>
      <c r="E566" s="42">
        <f>E571+E569+E567+E573+E583+E575+E577+E579+E581</f>
        <v>1814.3999999999999</v>
      </c>
      <c r="F566" s="42">
        <f t="shared" ref="F566:G566" si="192">F571+F569+F567+F573+F583+F575+F577+F579+F581</f>
        <v>26</v>
      </c>
      <c r="G566" s="42">
        <f t="shared" si="192"/>
        <v>26</v>
      </c>
    </row>
    <row r="567" spans="1:7" ht="29.25" customHeight="1" x14ac:dyDescent="0.25">
      <c r="A567" s="11" t="s">
        <v>42</v>
      </c>
      <c r="B567" s="11" t="s">
        <v>245</v>
      </c>
      <c r="C567" s="11"/>
      <c r="D567" s="13" t="s">
        <v>374</v>
      </c>
      <c r="E567" s="42">
        <f>E568</f>
        <v>120.8</v>
      </c>
      <c r="F567" s="42">
        <f t="shared" ref="F567:G569" si="193">F568</f>
        <v>0</v>
      </c>
      <c r="G567" s="42">
        <f t="shared" si="193"/>
        <v>0</v>
      </c>
    </row>
    <row r="568" spans="1:7" ht="29.25" customHeight="1" x14ac:dyDescent="0.25">
      <c r="A568" s="11" t="s">
        <v>42</v>
      </c>
      <c r="B568" s="11" t="s">
        <v>245</v>
      </c>
      <c r="C568" s="11" t="s">
        <v>54</v>
      </c>
      <c r="D568" s="12" t="s">
        <v>68</v>
      </c>
      <c r="E568" s="42">
        <v>120.8</v>
      </c>
      <c r="F568" s="42">
        <v>0</v>
      </c>
      <c r="G568" s="42">
        <v>0</v>
      </c>
    </row>
    <row r="569" spans="1:7" ht="30.75" customHeight="1" x14ac:dyDescent="0.25">
      <c r="A569" s="11" t="s">
        <v>42</v>
      </c>
      <c r="B569" s="11" t="s">
        <v>215</v>
      </c>
      <c r="C569" s="11"/>
      <c r="D569" s="13" t="s">
        <v>375</v>
      </c>
      <c r="E569" s="42">
        <f>E570</f>
        <v>102.9</v>
      </c>
      <c r="F569" s="42">
        <f t="shared" si="193"/>
        <v>0</v>
      </c>
      <c r="G569" s="42">
        <f t="shared" si="193"/>
        <v>0</v>
      </c>
    </row>
    <row r="570" spans="1:7" ht="30.75" customHeight="1" x14ac:dyDescent="0.25">
      <c r="A570" s="11" t="s">
        <v>42</v>
      </c>
      <c r="B570" s="11" t="s">
        <v>215</v>
      </c>
      <c r="C570" s="11" t="s">
        <v>54</v>
      </c>
      <c r="D570" s="12" t="s">
        <v>68</v>
      </c>
      <c r="E570" s="43">
        <v>102.9</v>
      </c>
      <c r="F570" s="43">
        <v>0</v>
      </c>
      <c r="G570" s="43">
        <v>0</v>
      </c>
    </row>
    <row r="571" spans="1:7" ht="42" customHeight="1" x14ac:dyDescent="0.25">
      <c r="A571" s="11" t="s">
        <v>42</v>
      </c>
      <c r="B571" s="22" t="s">
        <v>205</v>
      </c>
      <c r="C571" s="11"/>
      <c r="D571" s="13" t="s">
        <v>385</v>
      </c>
      <c r="E571" s="42">
        <f>E572</f>
        <v>31.9</v>
      </c>
      <c r="F571" s="42">
        <f t="shared" ref="F571:G571" si="194">F572</f>
        <v>16</v>
      </c>
      <c r="G571" s="42">
        <f t="shared" si="194"/>
        <v>16</v>
      </c>
    </row>
    <row r="572" spans="1:7" ht="28.5" customHeight="1" x14ac:dyDescent="0.25">
      <c r="A572" s="11" t="s">
        <v>42</v>
      </c>
      <c r="B572" s="22" t="s">
        <v>205</v>
      </c>
      <c r="C572" s="11" t="s">
        <v>54</v>
      </c>
      <c r="D572" s="12" t="s">
        <v>68</v>
      </c>
      <c r="E572" s="42">
        <v>31.9</v>
      </c>
      <c r="F572" s="42">
        <v>16</v>
      </c>
      <c r="G572" s="42">
        <v>16</v>
      </c>
    </row>
    <row r="573" spans="1:7" ht="43.5" customHeight="1" x14ac:dyDescent="0.25">
      <c r="A573" s="11" t="s">
        <v>42</v>
      </c>
      <c r="B573" s="22" t="s">
        <v>267</v>
      </c>
      <c r="C573" s="11"/>
      <c r="D573" s="12" t="s">
        <v>268</v>
      </c>
      <c r="E573" s="42">
        <f>E574</f>
        <v>10</v>
      </c>
      <c r="F573" s="42">
        <f t="shared" ref="F573:G573" si="195">F574</f>
        <v>10</v>
      </c>
      <c r="G573" s="42">
        <f t="shared" si="195"/>
        <v>10</v>
      </c>
    </row>
    <row r="574" spans="1:7" ht="28.5" customHeight="1" x14ac:dyDescent="0.25">
      <c r="A574" s="11" t="s">
        <v>42</v>
      </c>
      <c r="B574" s="22" t="s">
        <v>267</v>
      </c>
      <c r="C574" s="11" t="s">
        <v>54</v>
      </c>
      <c r="D574" s="12" t="s">
        <v>68</v>
      </c>
      <c r="E574" s="43">
        <v>10</v>
      </c>
      <c r="F574" s="43">
        <v>10</v>
      </c>
      <c r="G574" s="43">
        <v>10</v>
      </c>
    </row>
    <row r="575" spans="1:7" ht="28.5" customHeight="1" x14ac:dyDescent="0.25">
      <c r="A575" s="11" t="s">
        <v>42</v>
      </c>
      <c r="B575" s="22" t="s">
        <v>582</v>
      </c>
      <c r="C575" s="11"/>
      <c r="D575" s="12" t="s">
        <v>589</v>
      </c>
      <c r="E575" s="43">
        <f>E576</f>
        <v>540</v>
      </c>
      <c r="F575" s="43">
        <f>F576</f>
        <v>0</v>
      </c>
      <c r="G575" s="43">
        <f>G576</f>
        <v>0</v>
      </c>
    </row>
    <row r="576" spans="1:7" ht="28.5" customHeight="1" x14ac:dyDescent="0.25">
      <c r="A576" s="11" t="s">
        <v>42</v>
      </c>
      <c r="B576" s="22" t="s">
        <v>582</v>
      </c>
      <c r="C576" s="11" t="s">
        <v>54</v>
      </c>
      <c r="D576" s="12" t="s">
        <v>68</v>
      </c>
      <c r="E576" s="43">
        <v>540</v>
      </c>
      <c r="F576" s="43">
        <v>0</v>
      </c>
      <c r="G576" s="43">
        <v>0</v>
      </c>
    </row>
    <row r="577" spans="1:7" ht="65.25" customHeight="1" x14ac:dyDescent="0.25">
      <c r="A577" s="11" t="s">
        <v>42</v>
      </c>
      <c r="B577" s="22" t="s">
        <v>583</v>
      </c>
      <c r="C577" s="11"/>
      <c r="D577" s="12" t="s">
        <v>684</v>
      </c>
      <c r="E577" s="43">
        <f>E578</f>
        <v>240</v>
      </c>
      <c r="F577" s="43">
        <f>F578</f>
        <v>0</v>
      </c>
      <c r="G577" s="43">
        <f>G578</f>
        <v>0</v>
      </c>
    </row>
    <row r="578" spans="1:7" ht="28.5" customHeight="1" x14ac:dyDescent="0.25">
      <c r="A578" s="11" t="s">
        <v>42</v>
      </c>
      <c r="B578" s="22" t="s">
        <v>583</v>
      </c>
      <c r="C578" s="11" t="s">
        <v>54</v>
      </c>
      <c r="D578" s="12" t="s">
        <v>68</v>
      </c>
      <c r="E578" s="43">
        <v>240</v>
      </c>
      <c r="F578" s="43">
        <v>0</v>
      </c>
      <c r="G578" s="43">
        <v>0</v>
      </c>
    </row>
    <row r="579" spans="1:7" ht="69" customHeight="1" x14ac:dyDescent="0.25">
      <c r="A579" s="11" t="s">
        <v>42</v>
      </c>
      <c r="B579" s="22" t="s">
        <v>584</v>
      </c>
      <c r="C579" s="11"/>
      <c r="D579" s="12" t="s">
        <v>685</v>
      </c>
      <c r="E579" s="43">
        <f>E580</f>
        <v>240</v>
      </c>
      <c r="F579" s="43">
        <f>F580</f>
        <v>0</v>
      </c>
      <c r="G579" s="43">
        <f>G580</f>
        <v>0</v>
      </c>
    </row>
    <row r="580" spans="1:7" ht="28.5" customHeight="1" x14ac:dyDescent="0.25">
      <c r="A580" s="11" t="s">
        <v>42</v>
      </c>
      <c r="B580" s="22" t="s">
        <v>584</v>
      </c>
      <c r="C580" s="11" t="s">
        <v>54</v>
      </c>
      <c r="D580" s="12" t="s">
        <v>68</v>
      </c>
      <c r="E580" s="43">
        <v>240</v>
      </c>
      <c r="F580" s="43">
        <v>0</v>
      </c>
      <c r="G580" s="43">
        <v>0</v>
      </c>
    </row>
    <row r="581" spans="1:7" ht="67.5" customHeight="1" x14ac:dyDescent="0.25">
      <c r="A581" s="11" t="s">
        <v>42</v>
      </c>
      <c r="B581" s="22" t="s">
        <v>585</v>
      </c>
      <c r="C581" s="11"/>
      <c r="D581" s="12" t="s">
        <v>590</v>
      </c>
      <c r="E581" s="43">
        <f>E582</f>
        <v>324.3</v>
      </c>
      <c r="F581" s="43">
        <f>F582</f>
        <v>0</v>
      </c>
      <c r="G581" s="43">
        <f>G582</f>
        <v>0</v>
      </c>
    </row>
    <row r="582" spans="1:7" ht="28.5" customHeight="1" x14ac:dyDescent="0.25">
      <c r="A582" s="11" t="s">
        <v>42</v>
      </c>
      <c r="B582" s="22" t="s">
        <v>585</v>
      </c>
      <c r="C582" s="11" t="s">
        <v>54</v>
      </c>
      <c r="D582" s="12" t="s">
        <v>68</v>
      </c>
      <c r="E582" s="43">
        <v>324.3</v>
      </c>
      <c r="F582" s="43">
        <v>0</v>
      </c>
      <c r="G582" s="43">
        <v>0</v>
      </c>
    </row>
    <row r="583" spans="1:7" ht="65.25" customHeight="1" x14ac:dyDescent="0.25">
      <c r="A583" s="11" t="s">
        <v>42</v>
      </c>
      <c r="B583" s="22" t="s">
        <v>586</v>
      </c>
      <c r="C583" s="11"/>
      <c r="D583" s="12" t="s">
        <v>591</v>
      </c>
      <c r="E583" s="43">
        <f>E584</f>
        <v>204.5</v>
      </c>
      <c r="F583" s="43">
        <f t="shared" ref="F583:G583" si="196">F584</f>
        <v>0</v>
      </c>
      <c r="G583" s="43">
        <f t="shared" si="196"/>
        <v>0</v>
      </c>
    </row>
    <row r="584" spans="1:7" ht="28.5" customHeight="1" x14ac:dyDescent="0.25">
      <c r="A584" s="11" t="s">
        <v>42</v>
      </c>
      <c r="B584" s="22" t="s">
        <v>586</v>
      </c>
      <c r="C584" s="11" t="s">
        <v>54</v>
      </c>
      <c r="D584" s="12" t="s">
        <v>68</v>
      </c>
      <c r="E584" s="42">
        <v>204.5</v>
      </c>
      <c r="F584" s="42">
        <v>0</v>
      </c>
      <c r="G584" s="42">
        <v>0</v>
      </c>
    </row>
    <row r="585" spans="1:7" ht="28.5" customHeight="1" x14ac:dyDescent="0.25">
      <c r="A585" s="11" t="s">
        <v>42</v>
      </c>
      <c r="B585" s="11" t="s">
        <v>387</v>
      </c>
      <c r="C585" s="11"/>
      <c r="D585" s="12" t="s">
        <v>458</v>
      </c>
      <c r="E585" s="42">
        <f>E586</f>
        <v>717.5</v>
      </c>
      <c r="F585" s="42">
        <f t="shared" ref="F585:G585" si="197">F586</f>
        <v>0</v>
      </c>
      <c r="G585" s="42">
        <f t="shared" si="197"/>
        <v>0</v>
      </c>
    </row>
    <row r="586" spans="1:7" ht="21.75" customHeight="1" x14ac:dyDescent="0.25">
      <c r="A586" s="11" t="s">
        <v>42</v>
      </c>
      <c r="B586" s="11" t="s">
        <v>389</v>
      </c>
      <c r="C586" s="11"/>
      <c r="D586" s="13" t="s">
        <v>388</v>
      </c>
      <c r="E586" s="42">
        <f>E587</f>
        <v>717.5</v>
      </c>
      <c r="F586" s="42">
        <f t="shared" ref="F586:G586" si="198">F587</f>
        <v>0</v>
      </c>
      <c r="G586" s="42">
        <f t="shared" si="198"/>
        <v>0</v>
      </c>
    </row>
    <row r="587" spans="1:7" ht="28.5" customHeight="1" x14ac:dyDescent="0.25">
      <c r="A587" s="11" t="s">
        <v>42</v>
      </c>
      <c r="B587" s="11" t="s">
        <v>389</v>
      </c>
      <c r="C587" s="11" t="s">
        <v>54</v>
      </c>
      <c r="D587" s="12" t="s">
        <v>68</v>
      </c>
      <c r="E587" s="42">
        <v>717.5</v>
      </c>
      <c r="F587" s="42">
        <v>0</v>
      </c>
      <c r="G587" s="42">
        <v>0</v>
      </c>
    </row>
    <row r="588" spans="1:7" ht="29.25" customHeight="1" x14ac:dyDescent="0.25">
      <c r="A588" s="11" t="s">
        <v>42</v>
      </c>
      <c r="B588" s="11" t="s">
        <v>253</v>
      </c>
      <c r="C588" s="11"/>
      <c r="D588" s="12" t="s">
        <v>386</v>
      </c>
      <c r="E588" s="42">
        <f>E589+E591</f>
        <v>3.6999999999999997</v>
      </c>
      <c r="F588" s="42">
        <f>F589+F591</f>
        <v>0</v>
      </c>
      <c r="G588" s="42">
        <f t="shared" ref="G588" si="199">G589+G591</f>
        <v>0</v>
      </c>
    </row>
    <row r="589" spans="1:7" ht="42" customHeight="1" x14ac:dyDescent="0.25">
      <c r="A589" s="11" t="s">
        <v>42</v>
      </c>
      <c r="B589" s="11" t="s">
        <v>254</v>
      </c>
      <c r="C589" s="11"/>
      <c r="D589" s="13" t="s">
        <v>459</v>
      </c>
      <c r="E589" s="42">
        <f>E590</f>
        <v>2.2999999999999998</v>
      </c>
      <c r="F589" s="42">
        <f t="shared" ref="F589:G591" si="200">F590</f>
        <v>0</v>
      </c>
      <c r="G589" s="42">
        <f t="shared" si="200"/>
        <v>0</v>
      </c>
    </row>
    <row r="590" spans="1:7" ht="30" customHeight="1" x14ac:dyDescent="0.25">
      <c r="A590" s="11" t="s">
        <v>42</v>
      </c>
      <c r="B590" s="11" t="s">
        <v>254</v>
      </c>
      <c r="C590" s="11" t="s">
        <v>54</v>
      </c>
      <c r="D590" s="12" t="s">
        <v>68</v>
      </c>
      <c r="E590" s="42">
        <v>2.2999999999999998</v>
      </c>
      <c r="F590" s="42">
        <v>0</v>
      </c>
      <c r="G590" s="42">
        <v>0</v>
      </c>
    </row>
    <row r="591" spans="1:7" ht="42" customHeight="1" x14ac:dyDescent="0.25">
      <c r="A591" s="11" t="s">
        <v>42</v>
      </c>
      <c r="B591" s="11" t="s">
        <v>255</v>
      </c>
      <c r="C591" s="11"/>
      <c r="D591" s="13" t="s">
        <v>256</v>
      </c>
      <c r="E591" s="42">
        <f>E592</f>
        <v>1.4</v>
      </c>
      <c r="F591" s="42">
        <f t="shared" si="200"/>
        <v>0</v>
      </c>
      <c r="G591" s="42">
        <f t="shared" si="200"/>
        <v>0</v>
      </c>
    </row>
    <row r="592" spans="1:7" ht="27.75" customHeight="1" x14ac:dyDescent="0.25">
      <c r="A592" s="11" t="s">
        <v>42</v>
      </c>
      <c r="B592" s="11" t="s">
        <v>255</v>
      </c>
      <c r="C592" s="11" t="s">
        <v>54</v>
      </c>
      <c r="D592" s="12" t="s">
        <v>68</v>
      </c>
      <c r="E592" s="42">
        <v>1.4</v>
      </c>
      <c r="F592" s="42">
        <v>0</v>
      </c>
      <c r="G592" s="42">
        <v>0</v>
      </c>
    </row>
    <row r="593" spans="1:7" ht="40.5" customHeight="1" x14ac:dyDescent="0.25">
      <c r="A593" s="53" t="s">
        <v>42</v>
      </c>
      <c r="B593" s="53" t="s">
        <v>79</v>
      </c>
      <c r="C593" s="53"/>
      <c r="D593" s="54" t="s">
        <v>376</v>
      </c>
      <c r="E593" s="55">
        <f>E607+E598+E594</f>
        <v>1366.6</v>
      </c>
      <c r="F593" s="55">
        <f t="shared" ref="F593:G593" si="201">F607+F598+F594</f>
        <v>842.3</v>
      </c>
      <c r="G593" s="55">
        <f t="shared" si="201"/>
        <v>842.3</v>
      </c>
    </row>
    <row r="594" spans="1:7" ht="40.5" customHeight="1" x14ac:dyDescent="0.25">
      <c r="A594" s="11" t="s">
        <v>42</v>
      </c>
      <c r="B594" s="19" t="s">
        <v>81</v>
      </c>
      <c r="C594" s="19"/>
      <c r="D594" s="32" t="s">
        <v>290</v>
      </c>
      <c r="E594" s="43">
        <f t="shared" ref="E594:G596" si="202">E595</f>
        <v>11.5</v>
      </c>
      <c r="F594" s="43">
        <f t="shared" si="202"/>
        <v>0</v>
      </c>
      <c r="G594" s="43">
        <f t="shared" si="202"/>
        <v>0</v>
      </c>
    </row>
    <row r="595" spans="1:7" ht="40.5" customHeight="1" x14ac:dyDescent="0.25">
      <c r="A595" s="11" t="s">
        <v>42</v>
      </c>
      <c r="B595" s="19" t="s">
        <v>562</v>
      </c>
      <c r="C595" s="19"/>
      <c r="D595" s="32" t="s">
        <v>564</v>
      </c>
      <c r="E595" s="43">
        <f t="shared" si="202"/>
        <v>11.5</v>
      </c>
      <c r="F595" s="43">
        <f t="shared" si="202"/>
        <v>0</v>
      </c>
      <c r="G595" s="43">
        <f t="shared" si="202"/>
        <v>0</v>
      </c>
    </row>
    <row r="596" spans="1:7" ht="27" customHeight="1" x14ac:dyDescent="0.25">
      <c r="A596" s="11" t="s">
        <v>42</v>
      </c>
      <c r="B596" s="19" t="s">
        <v>563</v>
      </c>
      <c r="C596" s="19"/>
      <c r="D596" s="32" t="s">
        <v>565</v>
      </c>
      <c r="E596" s="43">
        <f t="shared" si="202"/>
        <v>11.5</v>
      </c>
      <c r="F596" s="43">
        <f t="shared" si="202"/>
        <v>0</v>
      </c>
      <c r="G596" s="43">
        <f t="shared" si="202"/>
        <v>0</v>
      </c>
    </row>
    <row r="597" spans="1:7" ht="31.5" customHeight="1" x14ac:dyDescent="0.25">
      <c r="A597" s="11" t="s">
        <v>42</v>
      </c>
      <c r="B597" s="19" t="s">
        <v>563</v>
      </c>
      <c r="C597" s="19" t="s">
        <v>54</v>
      </c>
      <c r="D597" s="12" t="s">
        <v>68</v>
      </c>
      <c r="E597" s="43">
        <v>11.5</v>
      </c>
      <c r="F597" s="43">
        <v>0</v>
      </c>
      <c r="G597" s="43">
        <v>0</v>
      </c>
    </row>
    <row r="598" spans="1:7" ht="40.5" customHeight="1" x14ac:dyDescent="0.25">
      <c r="A598" s="11" t="s">
        <v>42</v>
      </c>
      <c r="B598" s="11" t="s">
        <v>93</v>
      </c>
      <c r="C598" s="10"/>
      <c r="D598" s="17" t="s">
        <v>377</v>
      </c>
      <c r="E598" s="42">
        <f>E599+E604</f>
        <v>303.5</v>
      </c>
      <c r="F598" s="42">
        <f>F599+F604</f>
        <v>188</v>
      </c>
      <c r="G598" s="42">
        <f>G599+G604</f>
        <v>188</v>
      </c>
    </row>
    <row r="599" spans="1:7" ht="29.25" customHeight="1" x14ac:dyDescent="0.25">
      <c r="A599" s="11" t="s">
        <v>42</v>
      </c>
      <c r="B599" s="11" t="s">
        <v>140</v>
      </c>
      <c r="C599" s="10"/>
      <c r="D599" s="12" t="s">
        <v>378</v>
      </c>
      <c r="E599" s="42">
        <f>E602+E600</f>
        <v>286.5</v>
      </c>
      <c r="F599" s="42">
        <f>F602+F600</f>
        <v>188</v>
      </c>
      <c r="G599" s="42">
        <f>G602+G600</f>
        <v>188</v>
      </c>
    </row>
    <row r="600" spans="1:7" ht="29.25" customHeight="1" x14ac:dyDescent="0.25">
      <c r="A600" s="11" t="s">
        <v>42</v>
      </c>
      <c r="B600" s="11" t="s">
        <v>592</v>
      </c>
      <c r="C600" s="10"/>
      <c r="D600" s="12" t="s">
        <v>593</v>
      </c>
      <c r="E600" s="42">
        <f>E601</f>
        <v>98.5</v>
      </c>
      <c r="F600" s="42">
        <f>F601</f>
        <v>0</v>
      </c>
      <c r="G600" s="42">
        <f>G601</f>
        <v>0</v>
      </c>
    </row>
    <row r="601" spans="1:7" ht="29.25" customHeight="1" x14ac:dyDescent="0.25">
      <c r="A601" s="11" t="s">
        <v>42</v>
      </c>
      <c r="B601" s="11" t="s">
        <v>592</v>
      </c>
      <c r="C601" s="10">
        <v>600</v>
      </c>
      <c r="D601" s="12" t="s">
        <v>68</v>
      </c>
      <c r="E601" s="42">
        <v>98.5</v>
      </c>
      <c r="F601" s="42">
        <v>0</v>
      </c>
      <c r="G601" s="42">
        <v>0</v>
      </c>
    </row>
    <row r="602" spans="1:7" ht="42.75" customHeight="1" x14ac:dyDescent="0.25">
      <c r="A602" s="11" t="s">
        <v>42</v>
      </c>
      <c r="B602" s="11" t="s">
        <v>222</v>
      </c>
      <c r="C602" s="10"/>
      <c r="D602" s="9" t="s">
        <v>223</v>
      </c>
      <c r="E602" s="42">
        <f>E603</f>
        <v>188</v>
      </c>
      <c r="F602" s="42">
        <f t="shared" ref="F602:G602" si="203">F603</f>
        <v>188</v>
      </c>
      <c r="G602" s="42">
        <f t="shared" si="203"/>
        <v>188</v>
      </c>
    </row>
    <row r="603" spans="1:7" ht="30.75" customHeight="1" x14ac:dyDescent="0.25">
      <c r="A603" s="11" t="s">
        <v>42</v>
      </c>
      <c r="B603" s="11" t="s">
        <v>222</v>
      </c>
      <c r="C603" s="11" t="s">
        <v>54</v>
      </c>
      <c r="D603" s="12" t="s">
        <v>68</v>
      </c>
      <c r="E603" s="42">
        <v>188</v>
      </c>
      <c r="F603" s="42">
        <v>188</v>
      </c>
      <c r="G603" s="42">
        <v>188</v>
      </c>
    </row>
    <row r="604" spans="1:7" ht="30.75" customHeight="1" x14ac:dyDescent="0.25">
      <c r="A604" s="11" t="s">
        <v>42</v>
      </c>
      <c r="B604" s="11" t="s">
        <v>556</v>
      </c>
      <c r="C604" s="11"/>
      <c r="D604" s="12" t="s">
        <v>559</v>
      </c>
      <c r="E604" s="42">
        <f t="shared" ref="E604:G605" si="204">E605</f>
        <v>17</v>
      </c>
      <c r="F604" s="42">
        <f t="shared" si="204"/>
        <v>0</v>
      </c>
      <c r="G604" s="42">
        <f t="shared" si="204"/>
        <v>0</v>
      </c>
    </row>
    <row r="605" spans="1:7" ht="30.75" customHeight="1" x14ac:dyDescent="0.25">
      <c r="A605" s="11" t="s">
        <v>42</v>
      </c>
      <c r="B605" s="11" t="s">
        <v>557</v>
      </c>
      <c r="C605" s="11"/>
      <c r="D605" s="12" t="s">
        <v>558</v>
      </c>
      <c r="E605" s="42">
        <f t="shared" si="204"/>
        <v>17</v>
      </c>
      <c r="F605" s="42">
        <f t="shared" si="204"/>
        <v>0</v>
      </c>
      <c r="G605" s="42">
        <f t="shared" si="204"/>
        <v>0</v>
      </c>
    </row>
    <row r="606" spans="1:7" ht="30.75" customHeight="1" x14ac:dyDescent="0.25">
      <c r="A606" s="11" t="s">
        <v>42</v>
      </c>
      <c r="B606" s="11" t="s">
        <v>557</v>
      </c>
      <c r="C606" s="11" t="s">
        <v>54</v>
      </c>
      <c r="D606" s="12" t="s">
        <v>68</v>
      </c>
      <c r="E606" s="42">
        <v>17</v>
      </c>
      <c r="F606" s="42">
        <v>0</v>
      </c>
      <c r="G606" s="42">
        <v>0</v>
      </c>
    </row>
    <row r="607" spans="1:7" s="3" customFormat="1" ht="28.5" customHeight="1" x14ac:dyDescent="0.25">
      <c r="A607" s="11" t="s">
        <v>42</v>
      </c>
      <c r="B607" s="11" t="s">
        <v>94</v>
      </c>
      <c r="C607" s="10"/>
      <c r="D607" s="12" t="s">
        <v>284</v>
      </c>
      <c r="E607" s="43">
        <f>E608</f>
        <v>1051.5999999999999</v>
      </c>
      <c r="F607" s="43">
        <f>F608</f>
        <v>654.29999999999995</v>
      </c>
      <c r="G607" s="43">
        <f>G608</f>
        <v>654.29999999999995</v>
      </c>
    </row>
    <row r="608" spans="1:7" ht="30.75" customHeight="1" x14ac:dyDescent="0.25">
      <c r="A608" s="11" t="s">
        <v>42</v>
      </c>
      <c r="B608" s="11" t="s">
        <v>132</v>
      </c>
      <c r="C608" s="10"/>
      <c r="D608" s="12" t="s">
        <v>156</v>
      </c>
      <c r="E608" s="42">
        <f>E611+E609+E613</f>
        <v>1051.5999999999999</v>
      </c>
      <c r="F608" s="42">
        <f t="shared" ref="F608:G608" si="205">F611+F609+F613</f>
        <v>654.29999999999995</v>
      </c>
      <c r="G608" s="42">
        <f t="shared" si="205"/>
        <v>654.29999999999995</v>
      </c>
    </row>
    <row r="609" spans="1:7" ht="30.75" customHeight="1" x14ac:dyDescent="0.25">
      <c r="A609" s="11" t="s">
        <v>42</v>
      </c>
      <c r="B609" s="11" t="s">
        <v>594</v>
      </c>
      <c r="C609" s="10"/>
      <c r="D609" s="12" t="s">
        <v>595</v>
      </c>
      <c r="E609" s="42">
        <f>E610</f>
        <v>355.3</v>
      </c>
      <c r="F609" s="42">
        <f>F610</f>
        <v>0</v>
      </c>
      <c r="G609" s="42">
        <f>G610</f>
        <v>0</v>
      </c>
    </row>
    <row r="610" spans="1:7" ht="30.75" customHeight="1" x14ac:dyDescent="0.25">
      <c r="A610" s="11" t="s">
        <v>42</v>
      </c>
      <c r="B610" s="11" t="s">
        <v>594</v>
      </c>
      <c r="C610" s="10">
        <v>600</v>
      </c>
      <c r="D610" s="12" t="s">
        <v>68</v>
      </c>
      <c r="E610" s="42">
        <v>355.3</v>
      </c>
      <c r="F610" s="42">
        <v>0</v>
      </c>
      <c r="G610" s="42">
        <v>0</v>
      </c>
    </row>
    <row r="611" spans="1:7" ht="44.25" customHeight="1" x14ac:dyDescent="0.25">
      <c r="A611" s="11" t="s">
        <v>42</v>
      </c>
      <c r="B611" s="11" t="s">
        <v>122</v>
      </c>
      <c r="C611" s="10"/>
      <c r="D611" s="9" t="s">
        <v>221</v>
      </c>
      <c r="E611" s="42">
        <f>E612</f>
        <v>654.29999999999995</v>
      </c>
      <c r="F611" s="42">
        <f t="shared" ref="F611:G611" si="206">F612</f>
        <v>654.29999999999995</v>
      </c>
      <c r="G611" s="42">
        <f t="shared" si="206"/>
        <v>654.29999999999995</v>
      </c>
    </row>
    <row r="612" spans="1:7" s="1" customFormat="1" ht="29.25" customHeight="1" x14ac:dyDescent="0.25">
      <c r="A612" s="11" t="s">
        <v>42</v>
      </c>
      <c r="B612" s="11" t="s">
        <v>122</v>
      </c>
      <c r="C612" s="11" t="s">
        <v>54</v>
      </c>
      <c r="D612" s="12" t="s">
        <v>68</v>
      </c>
      <c r="E612" s="42">
        <v>654.29999999999995</v>
      </c>
      <c r="F612" s="42">
        <v>654.29999999999995</v>
      </c>
      <c r="G612" s="42">
        <v>654.29999999999995</v>
      </c>
    </row>
    <row r="613" spans="1:7" s="1" customFormat="1" ht="29.25" customHeight="1" x14ac:dyDescent="0.25">
      <c r="A613" s="11" t="s">
        <v>42</v>
      </c>
      <c r="B613" s="11" t="s">
        <v>566</v>
      </c>
      <c r="C613" s="11"/>
      <c r="D613" s="12" t="s">
        <v>567</v>
      </c>
      <c r="E613" s="42">
        <f>E614</f>
        <v>42</v>
      </c>
      <c r="F613" s="42">
        <f>F614</f>
        <v>0</v>
      </c>
      <c r="G613" s="42">
        <f>G614</f>
        <v>0</v>
      </c>
    </row>
    <row r="614" spans="1:7" s="1" customFormat="1" ht="29.25" customHeight="1" x14ac:dyDescent="0.25">
      <c r="A614" s="11" t="s">
        <v>42</v>
      </c>
      <c r="B614" s="11" t="s">
        <v>566</v>
      </c>
      <c r="C614" s="11" t="s">
        <v>54</v>
      </c>
      <c r="D614" s="12" t="s">
        <v>68</v>
      </c>
      <c r="E614" s="42">
        <v>42</v>
      </c>
      <c r="F614" s="42">
        <v>0</v>
      </c>
      <c r="G614" s="42">
        <v>0</v>
      </c>
    </row>
    <row r="615" spans="1:7" ht="18.75" customHeight="1" x14ac:dyDescent="0.25">
      <c r="A615" s="11" t="s">
        <v>40</v>
      </c>
      <c r="B615" s="11"/>
      <c r="C615" s="11"/>
      <c r="D615" s="12" t="s">
        <v>41</v>
      </c>
      <c r="E615" s="42">
        <f>E616+E622</f>
        <v>2760.2</v>
      </c>
      <c r="F615" s="42">
        <f>F616+F622</f>
        <v>2760.2</v>
      </c>
      <c r="G615" s="42">
        <f>G616+G622</f>
        <v>2760.2</v>
      </c>
    </row>
    <row r="616" spans="1:7" ht="39.75" customHeight="1" x14ac:dyDescent="0.25">
      <c r="A616" s="53" t="s">
        <v>40</v>
      </c>
      <c r="B616" s="53" t="s">
        <v>96</v>
      </c>
      <c r="C616" s="53"/>
      <c r="D616" s="54" t="s">
        <v>370</v>
      </c>
      <c r="E616" s="55">
        <f>E617</f>
        <v>1705.2</v>
      </c>
      <c r="F616" s="55">
        <f t="shared" ref="F616:G616" si="207">F617</f>
        <v>1705.2</v>
      </c>
      <c r="G616" s="55">
        <f t="shared" si="207"/>
        <v>1705.2</v>
      </c>
    </row>
    <row r="617" spans="1:7" s="3" customFormat="1" ht="18" customHeight="1" x14ac:dyDescent="0.25">
      <c r="A617" s="11" t="s">
        <v>40</v>
      </c>
      <c r="B617" s="11" t="s">
        <v>99</v>
      </c>
      <c r="C617" s="11"/>
      <c r="D617" s="23" t="s">
        <v>26</v>
      </c>
      <c r="E617" s="42">
        <f>E619</f>
        <v>1705.2</v>
      </c>
      <c r="F617" s="42">
        <f t="shared" ref="F617:G617" si="208">F619</f>
        <v>1705.2</v>
      </c>
      <c r="G617" s="42">
        <f t="shared" si="208"/>
        <v>1705.2</v>
      </c>
    </row>
    <row r="618" spans="1:7" ht="30.75" customHeight="1" x14ac:dyDescent="0.25">
      <c r="A618" s="11" t="s">
        <v>40</v>
      </c>
      <c r="B618" s="11" t="s">
        <v>176</v>
      </c>
      <c r="C618" s="11"/>
      <c r="D618" s="20" t="s">
        <v>207</v>
      </c>
      <c r="E618" s="42">
        <f>E619</f>
        <v>1705.2</v>
      </c>
      <c r="F618" s="42">
        <f t="shared" ref="F618:G618" si="209">F619</f>
        <v>1705.2</v>
      </c>
      <c r="G618" s="42">
        <f t="shared" si="209"/>
        <v>1705.2</v>
      </c>
    </row>
    <row r="619" spans="1:7" ht="28.5" customHeight="1" x14ac:dyDescent="0.25">
      <c r="A619" s="11" t="s">
        <v>40</v>
      </c>
      <c r="B619" s="11" t="s">
        <v>177</v>
      </c>
      <c r="C619" s="11"/>
      <c r="D619" s="20" t="s">
        <v>279</v>
      </c>
      <c r="E619" s="42">
        <f>E620+E621</f>
        <v>1705.2</v>
      </c>
      <c r="F619" s="42">
        <f t="shared" ref="F619:G619" si="210">F620+F621</f>
        <v>1705.2</v>
      </c>
      <c r="G619" s="42">
        <f t="shared" si="210"/>
        <v>1705.2</v>
      </c>
    </row>
    <row r="620" spans="1:7" ht="56.25" customHeight="1" x14ac:dyDescent="0.25">
      <c r="A620" s="11" t="s">
        <v>40</v>
      </c>
      <c r="B620" s="11" t="s">
        <v>177</v>
      </c>
      <c r="C620" s="10">
        <v>100</v>
      </c>
      <c r="D620" s="12" t="s">
        <v>25</v>
      </c>
      <c r="E620" s="42">
        <v>1642.8</v>
      </c>
      <c r="F620" s="42">
        <v>1642.8</v>
      </c>
      <c r="G620" s="42">
        <v>1642.8</v>
      </c>
    </row>
    <row r="621" spans="1:7" ht="26.25" customHeight="1" x14ac:dyDescent="0.25">
      <c r="A621" s="11" t="s">
        <v>40</v>
      </c>
      <c r="B621" s="11" t="s">
        <v>177</v>
      </c>
      <c r="C621" s="10">
        <v>200</v>
      </c>
      <c r="D621" s="12" t="s">
        <v>173</v>
      </c>
      <c r="E621" s="42">
        <v>62.4</v>
      </c>
      <c r="F621" s="42">
        <v>62.4</v>
      </c>
      <c r="G621" s="42">
        <v>62.4</v>
      </c>
    </row>
    <row r="622" spans="1:7" ht="41.25" customHeight="1" x14ac:dyDescent="0.25">
      <c r="A622" s="11" t="s">
        <v>40</v>
      </c>
      <c r="B622" s="11" t="s">
        <v>76</v>
      </c>
      <c r="C622" s="10"/>
      <c r="D622" s="12" t="s">
        <v>390</v>
      </c>
      <c r="E622" s="42">
        <f t="shared" ref="E622:G625" si="211">E623</f>
        <v>1055</v>
      </c>
      <c r="F622" s="42">
        <f t="shared" si="211"/>
        <v>1055</v>
      </c>
      <c r="G622" s="42">
        <f t="shared" si="211"/>
        <v>1055</v>
      </c>
    </row>
    <row r="623" spans="1:7" ht="37.5" customHeight="1" x14ac:dyDescent="0.25">
      <c r="A623" s="11" t="s">
        <v>40</v>
      </c>
      <c r="B623" s="11" t="s">
        <v>87</v>
      </c>
      <c r="C623" s="10"/>
      <c r="D623" s="12" t="s">
        <v>288</v>
      </c>
      <c r="E623" s="42">
        <f t="shared" si="211"/>
        <v>1055</v>
      </c>
      <c r="F623" s="42">
        <f t="shared" si="211"/>
        <v>1055</v>
      </c>
      <c r="G623" s="42">
        <f t="shared" si="211"/>
        <v>1055</v>
      </c>
    </row>
    <row r="624" spans="1:7" ht="26.25" customHeight="1" x14ac:dyDescent="0.25">
      <c r="A624" s="11" t="s">
        <v>40</v>
      </c>
      <c r="B624" s="11" t="s">
        <v>133</v>
      </c>
      <c r="C624" s="10"/>
      <c r="D624" s="12" t="s">
        <v>598</v>
      </c>
      <c r="E624" s="42">
        <f t="shared" si="211"/>
        <v>1055</v>
      </c>
      <c r="F624" s="42">
        <f t="shared" si="211"/>
        <v>1055</v>
      </c>
      <c r="G624" s="42">
        <f t="shared" si="211"/>
        <v>1055</v>
      </c>
    </row>
    <row r="625" spans="1:7" ht="23.25" customHeight="1" x14ac:dyDescent="0.25">
      <c r="A625" s="11" t="s">
        <v>40</v>
      </c>
      <c r="B625" s="11" t="s">
        <v>107</v>
      </c>
      <c r="C625" s="10"/>
      <c r="D625" s="12" t="s">
        <v>599</v>
      </c>
      <c r="E625" s="42">
        <f t="shared" si="211"/>
        <v>1055</v>
      </c>
      <c r="F625" s="42">
        <f t="shared" si="211"/>
        <v>1055</v>
      </c>
      <c r="G625" s="42">
        <f t="shared" si="211"/>
        <v>1055</v>
      </c>
    </row>
    <row r="626" spans="1:7" ht="26.25" customHeight="1" x14ac:dyDescent="0.25">
      <c r="A626" s="11" t="s">
        <v>40</v>
      </c>
      <c r="B626" s="11" t="s">
        <v>107</v>
      </c>
      <c r="C626" s="10">
        <v>200</v>
      </c>
      <c r="D626" s="12" t="s">
        <v>173</v>
      </c>
      <c r="E626" s="42">
        <v>1055</v>
      </c>
      <c r="F626" s="42">
        <v>1055</v>
      </c>
      <c r="G626" s="42">
        <v>1055</v>
      </c>
    </row>
    <row r="627" spans="1:7" x14ac:dyDescent="0.25">
      <c r="A627" s="18" t="s">
        <v>43</v>
      </c>
      <c r="B627" s="18"/>
      <c r="C627" s="61"/>
      <c r="D627" s="62" t="s">
        <v>21</v>
      </c>
      <c r="E627" s="63">
        <f>E628+E634+E646</f>
        <v>11099</v>
      </c>
      <c r="F627" s="63">
        <f>F628+F634+F646</f>
        <v>10236</v>
      </c>
      <c r="G627" s="63">
        <f>G628+G634+G646</f>
        <v>11347</v>
      </c>
    </row>
    <row r="628" spans="1:7" x14ac:dyDescent="0.25">
      <c r="A628" s="11" t="s">
        <v>31</v>
      </c>
      <c r="B628" s="11"/>
      <c r="C628" s="10"/>
      <c r="D628" s="12" t="s">
        <v>30</v>
      </c>
      <c r="E628" s="42">
        <f>E629</f>
        <v>480</v>
      </c>
      <c r="F628" s="42">
        <f t="shared" ref="E628:G632" si="212">F629</f>
        <v>480</v>
      </c>
      <c r="G628" s="42">
        <f t="shared" si="212"/>
        <v>480</v>
      </c>
    </row>
    <row r="629" spans="1:7" ht="42.75" customHeight="1" x14ac:dyDescent="0.25">
      <c r="A629" s="53" t="s">
        <v>31</v>
      </c>
      <c r="B629" s="53" t="s">
        <v>76</v>
      </c>
      <c r="C629" s="52"/>
      <c r="D629" s="56" t="s">
        <v>278</v>
      </c>
      <c r="E629" s="55">
        <f t="shared" si="212"/>
        <v>480</v>
      </c>
      <c r="F629" s="55">
        <f t="shared" si="212"/>
        <v>480</v>
      </c>
      <c r="G629" s="55">
        <f t="shared" si="212"/>
        <v>480</v>
      </c>
    </row>
    <row r="630" spans="1:7" ht="38.25" x14ac:dyDescent="0.25">
      <c r="A630" s="11" t="s">
        <v>31</v>
      </c>
      <c r="B630" s="11" t="s">
        <v>87</v>
      </c>
      <c r="C630" s="10"/>
      <c r="D630" s="12" t="s">
        <v>353</v>
      </c>
      <c r="E630" s="42">
        <f>E632</f>
        <v>480</v>
      </c>
      <c r="F630" s="42">
        <f t="shared" ref="F630:G630" si="213">F632</f>
        <v>480</v>
      </c>
      <c r="G630" s="42">
        <f t="shared" si="213"/>
        <v>480</v>
      </c>
    </row>
    <row r="631" spans="1:7" ht="58.5" customHeight="1" x14ac:dyDescent="0.25">
      <c r="A631" s="11" t="s">
        <v>31</v>
      </c>
      <c r="B631" s="11" t="s">
        <v>137</v>
      </c>
      <c r="C631" s="10"/>
      <c r="D631" s="16" t="s">
        <v>354</v>
      </c>
      <c r="E631" s="42">
        <f>E632</f>
        <v>480</v>
      </c>
      <c r="F631" s="42">
        <f t="shared" ref="F631:G631" si="214">F632</f>
        <v>480</v>
      </c>
      <c r="G631" s="42">
        <f t="shared" si="214"/>
        <v>480</v>
      </c>
    </row>
    <row r="632" spans="1:7" ht="42" customHeight="1" x14ac:dyDescent="0.25">
      <c r="A632" s="11" t="s">
        <v>31</v>
      </c>
      <c r="B632" s="11" t="s">
        <v>106</v>
      </c>
      <c r="C632" s="10"/>
      <c r="D632" s="13" t="s">
        <v>355</v>
      </c>
      <c r="E632" s="42">
        <f t="shared" si="212"/>
        <v>480</v>
      </c>
      <c r="F632" s="42">
        <f t="shared" si="212"/>
        <v>480</v>
      </c>
      <c r="G632" s="42">
        <f t="shared" si="212"/>
        <v>480</v>
      </c>
    </row>
    <row r="633" spans="1:7" x14ac:dyDescent="0.25">
      <c r="A633" s="11" t="s">
        <v>31</v>
      </c>
      <c r="B633" s="11" t="s">
        <v>106</v>
      </c>
      <c r="C633" s="10">
        <v>300</v>
      </c>
      <c r="D633" s="12" t="s">
        <v>32</v>
      </c>
      <c r="E633" s="42">
        <v>480</v>
      </c>
      <c r="F633" s="42">
        <v>480</v>
      </c>
      <c r="G633" s="42">
        <v>480</v>
      </c>
    </row>
    <row r="634" spans="1:7" x14ac:dyDescent="0.25">
      <c r="A634" s="11" t="s">
        <v>20</v>
      </c>
      <c r="B634" s="11"/>
      <c r="C634" s="10"/>
      <c r="D634" s="12" t="s">
        <v>33</v>
      </c>
      <c r="E634" s="42">
        <f>E635</f>
        <v>3566</v>
      </c>
      <c r="F634" s="42">
        <f>F635</f>
        <v>3438</v>
      </c>
      <c r="G634" s="42">
        <f>G635</f>
        <v>3438</v>
      </c>
    </row>
    <row r="635" spans="1:7" ht="39.75" customHeight="1" x14ac:dyDescent="0.25">
      <c r="A635" s="53" t="s">
        <v>20</v>
      </c>
      <c r="B635" s="53" t="s">
        <v>76</v>
      </c>
      <c r="C635" s="52"/>
      <c r="D635" s="56" t="s">
        <v>278</v>
      </c>
      <c r="E635" s="55">
        <f>E636+E640</f>
        <v>3566</v>
      </c>
      <c r="F635" s="55">
        <f t="shared" ref="F635:G635" si="215">F636+F640</f>
        <v>3438</v>
      </c>
      <c r="G635" s="55">
        <f t="shared" si="215"/>
        <v>3438</v>
      </c>
    </row>
    <row r="636" spans="1:7" ht="43.5" customHeight="1" x14ac:dyDescent="0.25">
      <c r="A636" s="8" t="s">
        <v>20</v>
      </c>
      <c r="B636" s="8" t="s">
        <v>77</v>
      </c>
      <c r="C636" s="7"/>
      <c r="D636" s="17" t="s">
        <v>280</v>
      </c>
      <c r="E636" s="43">
        <f>E637</f>
        <v>125</v>
      </c>
      <c r="F636" s="43">
        <f t="shared" ref="F636:G638" si="216">F637</f>
        <v>0</v>
      </c>
      <c r="G636" s="43">
        <f t="shared" si="216"/>
        <v>0</v>
      </c>
    </row>
    <row r="637" spans="1:7" ht="31.5" customHeight="1" x14ac:dyDescent="0.25">
      <c r="A637" s="8" t="s">
        <v>20</v>
      </c>
      <c r="B637" s="8" t="s">
        <v>237</v>
      </c>
      <c r="C637" s="7"/>
      <c r="D637" s="16" t="s">
        <v>356</v>
      </c>
      <c r="E637" s="43">
        <f>E638</f>
        <v>125</v>
      </c>
      <c r="F637" s="43">
        <f t="shared" si="216"/>
        <v>0</v>
      </c>
      <c r="G637" s="43">
        <f t="shared" si="216"/>
        <v>0</v>
      </c>
    </row>
    <row r="638" spans="1:7" ht="42.75" customHeight="1" x14ac:dyDescent="0.25">
      <c r="A638" s="8" t="s">
        <v>20</v>
      </c>
      <c r="B638" s="8" t="s">
        <v>238</v>
      </c>
      <c r="C638" s="26"/>
      <c r="D638" s="25" t="s">
        <v>357</v>
      </c>
      <c r="E638" s="43">
        <f>E639</f>
        <v>125</v>
      </c>
      <c r="F638" s="43">
        <f t="shared" si="216"/>
        <v>0</v>
      </c>
      <c r="G638" s="43">
        <f t="shared" si="216"/>
        <v>0</v>
      </c>
    </row>
    <row r="639" spans="1:7" x14ac:dyDescent="0.25">
      <c r="A639" s="8" t="s">
        <v>20</v>
      </c>
      <c r="B639" s="8" t="s">
        <v>238</v>
      </c>
      <c r="C639" s="26">
        <v>300</v>
      </c>
      <c r="D639" s="12" t="s">
        <v>32</v>
      </c>
      <c r="E639" s="43">
        <v>125</v>
      </c>
      <c r="F639" s="43">
        <v>0</v>
      </c>
      <c r="G639" s="43">
        <v>0</v>
      </c>
    </row>
    <row r="640" spans="1:7" ht="38.25" x14ac:dyDescent="0.25">
      <c r="A640" s="19" t="s">
        <v>20</v>
      </c>
      <c r="B640" s="19" t="s">
        <v>87</v>
      </c>
      <c r="C640" s="26"/>
      <c r="D640" s="25" t="s">
        <v>288</v>
      </c>
      <c r="E640" s="43">
        <f t="shared" ref="E640:G642" si="217">E641</f>
        <v>3441</v>
      </c>
      <c r="F640" s="43">
        <f t="shared" si="217"/>
        <v>3438</v>
      </c>
      <c r="G640" s="43">
        <f t="shared" si="217"/>
        <v>3438</v>
      </c>
    </row>
    <row r="641" spans="1:7" ht="51" x14ac:dyDescent="0.25">
      <c r="A641" s="19" t="s">
        <v>20</v>
      </c>
      <c r="B641" s="19" t="s">
        <v>137</v>
      </c>
      <c r="C641" s="26"/>
      <c r="D641" s="25" t="s">
        <v>354</v>
      </c>
      <c r="E641" s="43">
        <f>E642+E644</f>
        <v>3441</v>
      </c>
      <c r="F641" s="43">
        <f>F642+F644</f>
        <v>3438</v>
      </c>
      <c r="G641" s="43">
        <f>G642+G644</f>
        <v>3438</v>
      </c>
    </row>
    <row r="642" spans="1:7" ht="66.75" customHeight="1" x14ac:dyDescent="0.25">
      <c r="A642" s="19" t="s">
        <v>20</v>
      </c>
      <c r="B642" s="19" t="s">
        <v>516</v>
      </c>
      <c r="C642" s="26"/>
      <c r="D642" s="25" t="s">
        <v>522</v>
      </c>
      <c r="E642" s="43">
        <f t="shared" si="217"/>
        <v>3438</v>
      </c>
      <c r="F642" s="43">
        <f t="shared" si="217"/>
        <v>3438</v>
      </c>
      <c r="G642" s="43">
        <f t="shared" si="217"/>
        <v>3438</v>
      </c>
    </row>
    <row r="643" spans="1:7" x14ac:dyDescent="0.25">
      <c r="A643" s="19" t="s">
        <v>20</v>
      </c>
      <c r="B643" s="19" t="s">
        <v>516</v>
      </c>
      <c r="C643" s="26">
        <v>300</v>
      </c>
      <c r="D643" s="25" t="s">
        <v>32</v>
      </c>
      <c r="E643" s="43">
        <v>3438</v>
      </c>
      <c r="F643" s="43">
        <v>3438</v>
      </c>
      <c r="G643" s="43">
        <v>3438</v>
      </c>
    </row>
    <row r="644" spans="1:7" ht="38.25" x14ac:dyDescent="0.25">
      <c r="A644" s="8" t="s">
        <v>20</v>
      </c>
      <c r="B644" s="8" t="s">
        <v>543</v>
      </c>
      <c r="C644" s="82"/>
      <c r="D644" s="25" t="s">
        <v>542</v>
      </c>
      <c r="E644" s="43">
        <f>E645</f>
        <v>3</v>
      </c>
      <c r="F644" s="43">
        <f>F645</f>
        <v>0</v>
      </c>
      <c r="G644" s="43">
        <f>G645</f>
        <v>0</v>
      </c>
    </row>
    <row r="645" spans="1:7" x14ac:dyDescent="0.25">
      <c r="A645" s="8" t="s">
        <v>20</v>
      </c>
      <c r="B645" s="8" t="s">
        <v>543</v>
      </c>
      <c r="C645" s="26">
        <v>300</v>
      </c>
      <c r="D645" s="9" t="s">
        <v>32</v>
      </c>
      <c r="E645" s="43">
        <v>3</v>
      </c>
      <c r="F645" s="43">
        <v>0</v>
      </c>
      <c r="G645" s="43">
        <v>0</v>
      </c>
    </row>
    <row r="646" spans="1:7" x14ac:dyDescent="0.25">
      <c r="A646" s="11" t="s">
        <v>23</v>
      </c>
      <c r="B646" s="11"/>
      <c r="C646" s="10"/>
      <c r="D646" s="12" t="s">
        <v>24</v>
      </c>
      <c r="E646" s="42">
        <f>E647+E653+E658</f>
        <v>7053</v>
      </c>
      <c r="F646" s="42">
        <f t="shared" ref="F646:G646" si="218">F647+F653+F658</f>
        <v>6318</v>
      </c>
      <c r="G646" s="42">
        <f t="shared" si="218"/>
        <v>7429</v>
      </c>
    </row>
    <row r="647" spans="1:7" ht="44.25" customHeight="1" x14ac:dyDescent="0.25">
      <c r="A647" s="53" t="s">
        <v>23</v>
      </c>
      <c r="B647" s="53" t="s">
        <v>85</v>
      </c>
      <c r="C647" s="52"/>
      <c r="D647" s="56" t="s">
        <v>395</v>
      </c>
      <c r="E647" s="55">
        <f>E648</f>
        <v>5457</v>
      </c>
      <c r="F647" s="55">
        <f t="shared" ref="F647:G649" si="219">F648</f>
        <v>5457</v>
      </c>
      <c r="G647" s="55">
        <f t="shared" si="219"/>
        <v>5457</v>
      </c>
    </row>
    <row r="648" spans="1:7" ht="25.5" x14ac:dyDescent="0.25">
      <c r="A648" s="11" t="s">
        <v>23</v>
      </c>
      <c r="B648" s="11" t="s">
        <v>86</v>
      </c>
      <c r="C648" s="10"/>
      <c r="D648" s="20" t="s">
        <v>13</v>
      </c>
      <c r="E648" s="42">
        <f>E649</f>
        <v>5457</v>
      </c>
      <c r="F648" s="42">
        <f t="shared" si="219"/>
        <v>5457</v>
      </c>
      <c r="G648" s="42">
        <f t="shared" si="219"/>
        <v>5457</v>
      </c>
    </row>
    <row r="649" spans="1:7" ht="38.25" x14ac:dyDescent="0.25">
      <c r="A649" s="11" t="s">
        <v>23</v>
      </c>
      <c r="B649" s="11" t="s">
        <v>517</v>
      </c>
      <c r="C649" s="10"/>
      <c r="D649" s="20" t="s">
        <v>518</v>
      </c>
      <c r="E649" s="42">
        <f>E650</f>
        <v>5457</v>
      </c>
      <c r="F649" s="42">
        <f t="shared" si="219"/>
        <v>5457</v>
      </c>
      <c r="G649" s="42">
        <f t="shared" si="219"/>
        <v>5457</v>
      </c>
    </row>
    <row r="650" spans="1:7" ht="79.5" customHeight="1" x14ac:dyDescent="0.25">
      <c r="A650" s="11" t="s">
        <v>23</v>
      </c>
      <c r="B650" s="11" t="s">
        <v>519</v>
      </c>
      <c r="C650" s="10"/>
      <c r="D650" s="20" t="s">
        <v>520</v>
      </c>
      <c r="E650" s="42">
        <f>E651+E652</f>
        <v>5457</v>
      </c>
      <c r="F650" s="42">
        <f t="shared" ref="F650:G650" si="220">F651+F652</f>
        <v>5457</v>
      </c>
      <c r="G650" s="42">
        <f t="shared" si="220"/>
        <v>5457</v>
      </c>
    </row>
    <row r="651" spans="1:7" ht="25.5" x14ac:dyDescent="0.25">
      <c r="A651" s="11" t="s">
        <v>23</v>
      </c>
      <c r="B651" s="11" t="s">
        <v>519</v>
      </c>
      <c r="C651" s="10">
        <v>200</v>
      </c>
      <c r="D651" s="20" t="s">
        <v>173</v>
      </c>
      <c r="E651" s="79">
        <v>80</v>
      </c>
      <c r="F651" s="79">
        <v>80</v>
      </c>
      <c r="G651" s="79">
        <v>80</v>
      </c>
    </row>
    <row r="652" spans="1:7" x14ac:dyDescent="0.25">
      <c r="A652" s="11" t="s">
        <v>23</v>
      </c>
      <c r="B652" s="11" t="s">
        <v>519</v>
      </c>
      <c r="C652" s="10">
        <v>300</v>
      </c>
      <c r="D652" s="20" t="s">
        <v>32</v>
      </c>
      <c r="E652" s="79">
        <v>5377</v>
      </c>
      <c r="F652" s="79">
        <v>5377</v>
      </c>
      <c r="G652" s="79">
        <v>5377</v>
      </c>
    </row>
    <row r="653" spans="1:7" ht="40.5" customHeight="1" x14ac:dyDescent="0.25">
      <c r="A653" s="53" t="s">
        <v>23</v>
      </c>
      <c r="B653" s="53" t="s">
        <v>102</v>
      </c>
      <c r="C653" s="52"/>
      <c r="D653" s="56" t="s">
        <v>402</v>
      </c>
      <c r="E653" s="55">
        <f t="shared" ref="E653:G656" si="221">E654</f>
        <v>1033.2</v>
      </c>
      <c r="F653" s="55">
        <f t="shared" si="221"/>
        <v>861</v>
      </c>
      <c r="G653" s="55">
        <f t="shared" si="221"/>
        <v>281.2</v>
      </c>
    </row>
    <row r="654" spans="1:7" ht="28.5" customHeight="1" x14ac:dyDescent="0.25">
      <c r="A654" s="19" t="s">
        <v>23</v>
      </c>
      <c r="B654" s="11" t="s">
        <v>198</v>
      </c>
      <c r="C654" s="10"/>
      <c r="D654" s="20" t="s">
        <v>403</v>
      </c>
      <c r="E654" s="42">
        <f t="shared" si="221"/>
        <v>1033.2</v>
      </c>
      <c r="F654" s="42">
        <f t="shared" si="221"/>
        <v>861</v>
      </c>
      <c r="G654" s="42">
        <f t="shared" si="221"/>
        <v>281.2</v>
      </c>
    </row>
    <row r="655" spans="1:7" ht="16.5" customHeight="1" x14ac:dyDescent="0.25">
      <c r="A655" s="19" t="s">
        <v>23</v>
      </c>
      <c r="B655" s="11" t="s">
        <v>199</v>
      </c>
      <c r="C655" s="10"/>
      <c r="D655" s="20" t="s">
        <v>200</v>
      </c>
      <c r="E655" s="43">
        <f t="shared" si="221"/>
        <v>1033.2</v>
      </c>
      <c r="F655" s="43">
        <f t="shared" si="221"/>
        <v>861</v>
      </c>
      <c r="G655" s="43">
        <f t="shared" si="221"/>
        <v>281.2</v>
      </c>
    </row>
    <row r="656" spans="1:7" ht="18" customHeight="1" x14ac:dyDescent="0.25">
      <c r="A656" s="19" t="s">
        <v>23</v>
      </c>
      <c r="B656" s="11" t="s">
        <v>212</v>
      </c>
      <c r="C656" s="10"/>
      <c r="D656" s="20" t="s">
        <v>404</v>
      </c>
      <c r="E656" s="43">
        <f t="shared" si="221"/>
        <v>1033.2</v>
      </c>
      <c r="F656" s="43">
        <f t="shared" si="221"/>
        <v>861</v>
      </c>
      <c r="G656" s="43">
        <f t="shared" si="221"/>
        <v>281.2</v>
      </c>
    </row>
    <row r="657" spans="1:7" x14ac:dyDescent="0.25">
      <c r="A657" s="19" t="s">
        <v>23</v>
      </c>
      <c r="B657" s="11" t="s">
        <v>212</v>
      </c>
      <c r="C657" s="10">
        <v>300</v>
      </c>
      <c r="D657" s="20" t="s">
        <v>32</v>
      </c>
      <c r="E657" s="43">
        <v>1033.2</v>
      </c>
      <c r="F657" s="43">
        <v>861</v>
      </c>
      <c r="G657" s="43">
        <v>281.2</v>
      </c>
    </row>
    <row r="658" spans="1:7" ht="42" customHeight="1" x14ac:dyDescent="0.25">
      <c r="A658" s="53" t="s">
        <v>23</v>
      </c>
      <c r="B658" s="53" t="s">
        <v>76</v>
      </c>
      <c r="C658" s="52"/>
      <c r="D658" s="56" t="s">
        <v>358</v>
      </c>
      <c r="E658" s="55">
        <f t="shared" ref="E658:G658" si="222">E659</f>
        <v>562.79999999999995</v>
      </c>
      <c r="F658" s="55">
        <f t="shared" si="222"/>
        <v>0</v>
      </c>
      <c r="G658" s="55">
        <f t="shared" si="222"/>
        <v>1690.8</v>
      </c>
    </row>
    <row r="659" spans="1:7" ht="40.5" customHeight="1" x14ac:dyDescent="0.25">
      <c r="A659" s="24" t="s">
        <v>23</v>
      </c>
      <c r="B659" s="27" t="s">
        <v>87</v>
      </c>
      <c r="C659" s="37"/>
      <c r="D659" s="12" t="s">
        <v>288</v>
      </c>
      <c r="E659" s="42">
        <f>E660</f>
        <v>562.79999999999995</v>
      </c>
      <c r="F659" s="42">
        <f>F660</f>
        <v>0</v>
      </c>
      <c r="G659" s="42">
        <f>G660</f>
        <v>1690.8</v>
      </c>
    </row>
    <row r="660" spans="1:7" ht="54.75" customHeight="1" x14ac:dyDescent="0.25">
      <c r="A660" s="24" t="s">
        <v>23</v>
      </c>
      <c r="B660" s="27" t="s">
        <v>137</v>
      </c>
      <c r="C660" s="37"/>
      <c r="D660" s="16" t="s">
        <v>359</v>
      </c>
      <c r="E660" s="42">
        <f>E661+E663</f>
        <v>562.79999999999995</v>
      </c>
      <c r="F660" s="42">
        <f>F661+F663</f>
        <v>0</v>
      </c>
      <c r="G660" s="42">
        <f>G661+G663</f>
        <v>1690.8</v>
      </c>
    </row>
    <row r="661" spans="1:7" ht="78" customHeight="1" x14ac:dyDescent="0.25">
      <c r="A661" s="24" t="s">
        <v>23</v>
      </c>
      <c r="B661" s="27" t="s">
        <v>478</v>
      </c>
      <c r="C661" s="72"/>
      <c r="D661" s="34" t="s">
        <v>479</v>
      </c>
      <c r="E661" s="43">
        <f>E662</f>
        <v>0</v>
      </c>
      <c r="F661" s="43">
        <f t="shared" ref="F661:G661" si="223">F662</f>
        <v>0</v>
      </c>
      <c r="G661" s="43">
        <f t="shared" si="223"/>
        <v>1690.8</v>
      </c>
    </row>
    <row r="662" spans="1:7" ht="30.75" customHeight="1" x14ac:dyDescent="0.25">
      <c r="A662" s="24" t="s">
        <v>23</v>
      </c>
      <c r="B662" s="27" t="s">
        <v>478</v>
      </c>
      <c r="C662" s="26">
        <v>400</v>
      </c>
      <c r="D662" s="25" t="s">
        <v>174</v>
      </c>
      <c r="E662" s="43">
        <v>0</v>
      </c>
      <c r="F662" s="43">
        <v>0</v>
      </c>
      <c r="G662" s="43">
        <v>1690.8</v>
      </c>
    </row>
    <row r="663" spans="1:7" ht="44.25" customHeight="1" x14ac:dyDescent="0.25">
      <c r="A663" s="24" t="s">
        <v>23</v>
      </c>
      <c r="B663" s="27" t="s">
        <v>400</v>
      </c>
      <c r="C663" s="10"/>
      <c r="D663" s="17" t="s">
        <v>401</v>
      </c>
      <c r="E663" s="42">
        <f>E664</f>
        <v>562.79999999999995</v>
      </c>
      <c r="F663" s="42">
        <f>F664</f>
        <v>0</v>
      </c>
      <c r="G663" s="42">
        <f>G664</f>
        <v>0</v>
      </c>
    </row>
    <row r="664" spans="1:7" x14ac:dyDescent="0.25">
      <c r="A664" s="27" t="s">
        <v>23</v>
      </c>
      <c r="B664" s="27" t="s">
        <v>400</v>
      </c>
      <c r="C664" s="10">
        <v>300</v>
      </c>
      <c r="D664" s="12" t="s">
        <v>32</v>
      </c>
      <c r="E664" s="42">
        <v>562.79999999999995</v>
      </c>
      <c r="F664" s="42">
        <v>0</v>
      </c>
      <c r="G664" s="42">
        <v>0</v>
      </c>
    </row>
    <row r="665" spans="1:7" x14ac:dyDescent="0.25">
      <c r="A665" s="68" t="s">
        <v>55</v>
      </c>
      <c r="B665" s="69"/>
      <c r="C665" s="14"/>
      <c r="D665" s="64" t="s">
        <v>56</v>
      </c>
      <c r="E665" s="44">
        <f>E666+E672+E678</f>
        <v>1887.5000000000002</v>
      </c>
      <c r="F665" s="44">
        <f>F666+F672+F678</f>
        <v>1827.9</v>
      </c>
      <c r="G665" s="44">
        <f>G666+G672+G678</f>
        <v>1827.9</v>
      </c>
    </row>
    <row r="666" spans="1:7" x14ac:dyDescent="0.25">
      <c r="A666" s="11" t="s">
        <v>57</v>
      </c>
      <c r="B666" s="11"/>
      <c r="C666" s="11"/>
      <c r="D666" s="23" t="s">
        <v>58</v>
      </c>
      <c r="E666" s="42">
        <f>E667</f>
        <v>624.70000000000005</v>
      </c>
      <c r="F666" s="42">
        <f t="shared" ref="F666:G668" si="224">F667</f>
        <v>624.70000000000005</v>
      </c>
      <c r="G666" s="42">
        <f t="shared" si="224"/>
        <v>624.70000000000005</v>
      </c>
    </row>
    <row r="667" spans="1:7" ht="41.25" customHeight="1" x14ac:dyDescent="0.25">
      <c r="A667" s="53" t="s">
        <v>57</v>
      </c>
      <c r="B667" s="53" t="s">
        <v>91</v>
      </c>
      <c r="C667" s="53"/>
      <c r="D667" s="54" t="s">
        <v>360</v>
      </c>
      <c r="E667" s="55">
        <f>E668</f>
        <v>624.70000000000005</v>
      </c>
      <c r="F667" s="55">
        <f t="shared" si="224"/>
        <v>624.70000000000005</v>
      </c>
      <c r="G667" s="55">
        <f t="shared" si="224"/>
        <v>624.70000000000005</v>
      </c>
    </row>
    <row r="668" spans="1:7" ht="25.5" x14ac:dyDescent="0.25">
      <c r="A668" s="11" t="s">
        <v>57</v>
      </c>
      <c r="B668" s="11" t="s">
        <v>95</v>
      </c>
      <c r="C668" s="11"/>
      <c r="D668" s="13" t="s">
        <v>59</v>
      </c>
      <c r="E668" s="42">
        <f>E669</f>
        <v>624.70000000000005</v>
      </c>
      <c r="F668" s="42">
        <f t="shared" si="224"/>
        <v>624.70000000000005</v>
      </c>
      <c r="G668" s="42">
        <f t="shared" si="224"/>
        <v>624.70000000000005</v>
      </c>
    </row>
    <row r="669" spans="1:7" ht="54" customHeight="1" x14ac:dyDescent="0.25">
      <c r="A669" s="11" t="s">
        <v>57</v>
      </c>
      <c r="B669" s="11" t="s">
        <v>141</v>
      </c>
      <c r="C669" s="11"/>
      <c r="D669" s="30" t="s">
        <v>424</v>
      </c>
      <c r="E669" s="42">
        <f>E670</f>
        <v>624.70000000000005</v>
      </c>
      <c r="F669" s="42">
        <f>F670</f>
        <v>624.70000000000005</v>
      </c>
      <c r="G669" s="42">
        <f>G670</f>
        <v>624.70000000000005</v>
      </c>
    </row>
    <row r="670" spans="1:7" ht="51.75" customHeight="1" x14ac:dyDescent="0.25">
      <c r="A670" s="11" t="s">
        <v>57</v>
      </c>
      <c r="B670" s="11" t="s">
        <v>124</v>
      </c>
      <c r="C670" s="11"/>
      <c r="D670" s="16" t="s">
        <v>361</v>
      </c>
      <c r="E670" s="42">
        <f>E671</f>
        <v>624.70000000000005</v>
      </c>
      <c r="F670" s="42">
        <f>F671</f>
        <v>624.70000000000005</v>
      </c>
      <c r="G670" s="42">
        <f>G671</f>
        <v>624.70000000000005</v>
      </c>
    </row>
    <row r="671" spans="1:7" ht="25.5" x14ac:dyDescent="0.25">
      <c r="A671" s="11" t="s">
        <v>57</v>
      </c>
      <c r="B671" s="11" t="s">
        <v>124</v>
      </c>
      <c r="C671" s="10">
        <v>200</v>
      </c>
      <c r="D671" s="12" t="s">
        <v>173</v>
      </c>
      <c r="E671" s="42">
        <v>624.70000000000005</v>
      </c>
      <c r="F671" s="42">
        <v>624.70000000000005</v>
      </c>
      <c r="G671" s="42">
        <v>624.70000000000005</v>
      </c>
    </row>
    <row r="672" spans="1:7" x14ac:dyDescent="0.25">
      <c r="A672" s="11" t="s">
        <v>275</v>
      </c>
      <c r="B672" s="11"/>
      <c r="C672" s="11"/>
      <c r="D672" s="23" t="s">
        <v>276</v>
      </c>
      <c r="E672" s="42">
        <f>E673</f>
        <v>80</v>
      </c>
      <c r="F672" s="42">
        <f t="shared" ref="F672:G674" si="225">F673</f>
        <v>0</v>
      </c>
      <c r="G672" s="42">
        <f t="shared" si="225"/>
        <v>0</v>
      </c>
    </row>
    <row r="673" spans="1:7" ht="38.25" x14ac:dyDescent="0.25">
      <c r="A673" s="53" t="s">
        <v>275</v>
      </c>
      <c r="B673" s="53" t="s">
        <v>91</v>
      </c>
      <c r="C673" s="53"/>
      <c r="D673" s="54" t="s">
        <v>352</v>
      </c>
      <c r="E673" s="55">
        <f>E674</f>
        <v>80</v>
      </c>
      <c r="F673" s="55">
        <f t="shared" si="225"/>
        <v>0</v>
      </c>
      <c r="G673" s="55">
        <f t="shared" si="225"/>
        <v>0</v>
      </c>
    </row>
    <row r="674" spans="1:7" ht="25.5" x14ac:dyDescent="0.25">
      <c r="A674" s="11" t="s">
        <v>275</v>
      </c>
      <c r="B674" s="11" t="s">
        <v>95</v>
      </c>
      <c r="C674" s="11"/>
      <c r="D674" s="13" t="s">
        <v>530</v>
      </c>
      <c r="E674" s="42">
        <f>E675</f>
        <v>80</v>
      </c>
      <c r="F674" s="42">
        <f t="shared" si="225"/>
        <v>0</v>
      </c>
      <c r="G674" s="42">
        <f t="shared" si="225"/>
        <v>0</v>
      </c>
    </row>
    <row r="675" spans="1:7" ht="25.5" x14ac:dyDescent="0.25">
      <c r="A675" s="11" t="s">
        <v>275</v>
      </c>
      <c r="B675" s="19" t="s">
        <v>453</v>
      </c>
      <c r="C675" s="58"/>
      <c r="D675" s="58" t="s">
        <v>454</v>
      </c>
      <c r="E675" s="42">
        <f>E676</f>
        <v>80</v>
      </c>
      <c r="F675" s="42">
        <f t="shared" ref="F675:G676" si="226">F676</f>
        <v>0</v>
      </c>
      <c r="G675" s="42">
        <f t="shared" si="226"/>
        <v>0</v>
      </c>
    </row>
    <row r="676" spans="1:7" ht="53.25" customHeight="1" x14ac:dyDescent="0.25">
      <c r="A676" s="11" t="s">
        <v>275</v>
      </c>
      <c r="B676" s="11" t="s">
        <v>451</v>
      </c>
      <c r="C676" s="11"/>
      <c r="D676" s="58" t="s">
        <v>452</v>
      </c>
      <c r="E676" s="42">
        <f>E677</f>
        <v>80</v>
      </c>
      <c r="F676" s="42">
        <f t="shared" si="226"/>
        <v>0</v>
      </c>
      <c r="G676" s="42">
        <f t="shared" si="226"/>
        <v>0</v>
      </c>
    </row>
    <row r="677" spans="1:7" ht="25.5" x14ac:dyDescent="0.25">
      <c r="A677" s="11" t="s">
        <v>275</v>
      </c>
      <c r="B677" s="11" t="s">
        <v>451</v>
      </c>
      <c r="C677" s="10">
        <v>200</v>
      </c>
      <c r="D677" s="12" t="s">
        <v>173</v>
      </c>
      <c r="E677" s="42">
        <v>80</v>
      </c>
      <c r="F677" s="42">
        <v>0</v>
      </c>
      <c r="G677" s="42">
        <v>0</v>
      </c>
    </row>
    <row r="678" spans="1:7" x14ac:dyDescent="0.25">
      <c r="A678" s="11" t="s">
        <v>239</v>
      </c>
      <c r="B678" s="11"/>
      <c r="C678" s="10"/>
      <c r="D678" s="12" t="s">
        <v>240</v>
      </c>
      <c r="E678" s="42">
        <f t="shared" ref="E678:G684" si="227">E679</f>
        <v>1182.8000000000002</v>
      </c>
      <c r="F678" s="42">
        <f t="shared" si="227"/>
        <v>1203.2</v>
      </c>
      <c r="G678" s="42">
        <f t="shared" si="227"/>
        <v>1203.2</v>
      </c>
    </row>
    <row r="679" spans="1:7" ht="42" customHeight="1" x14ac:dyDescent="0.25">
      <c r="A679" s="53" t="s">
        <v>239</v>
      </c>
      <c r="B679" s="53" t="s">
        <v>91</v>
      </c>
      <c r="C679" s="52"/>
      <c r="D679" s="54" t="s">
        <v>352</v>
      </c>
      <c r="E679" s="55">
        <f t="shared" si="227"/>
        <v>1182.8000000000002</v>
      </c>
      <c r="F679" s="55">
        <f t="shared" si="227"/>
        <v>1203.2</v>
      </c>
      <c r="G679" s="55">
        <f t="shared" si="227"/>
        <v>1203.2</v>
      </c>
    </row>
    <row r="680" spans="1:7" ht="42" customHeight="1" x14ac:dyDescent="0.25">
      <c r="A680" s="11" t="s">
        <v>239</v>
      </c>
      <c r="B680" s="11" t="s">
        <v>92</v>
      </c>
      <c r="C680" s="10"/>
      <c r="D680" s="12" t="s">
        <v>434</v>
      </c>
      <c r="E680" s="42">
        <f t="shared" si="227"/>
        <v>1182.8000000000002</v>
      </c>
      <c r="F680" s="42">
        <f t="shared" si="227"/>
        <v>1203.2</v>
      </c>
      <c r="G680" s="42">
        <f t="shared" si="227"/>
        <v>1203.2</v>
      </c>
    </row>
    <row r="681" spans="1:7" ht="38.25" x14ac:dyDescent="0.25">
      <c r="A681" s="11" t="s">
        <v>239</v>
      </c>
      <c r="B681" s="11" t="s">
        <v>139</v>
      </c>
      <c r="C681" s="10"/>
      <c r="D681" s="12" t="s">
        <v>422</v>
      </c>
      <c r="E681" s="42">
        <f>E684+E686+E682</f>
        <v>1182.8000000000002</v>
      </c>
      <c r="F681" s="42">
        <f t="shared" ref="F681:G681" si="228">F684+F686+F682</f>
        <v>1203.2</v>
      </c>
      <c r="G681" s="42">
        <f t="shared" si="228"/>
        <v>1203.2</v>
      </c>
    </row>
    <row r="682" spans="1:7" ht="25.5" x14ac:dyDescent="0.25">
      <c r="A682" s="11" t="s">
        <v>239</v>
      </c>
      <c r="B682" s="11" t="s">
        <v>506</v>
      </c>
      <c r="C682" s="10"/>
      <c r="D682" s="30" t="s">
        <v>507</v>
      </c>
      <c r="E682" s="42">
        <f>E683</f>
        <v>136.19999999999999</v>
      </c>
      <c r="F682" s="42">
        <f>F683</f>
        <v>136.19999999999999</v>
      </c>
      <c r="G682" s="42">
        <f>G683</f>
        <v>136.19999999999999</v>
      </c>
    </row>
    <row r="683" spans="1:7" ht="25.5" x14ac:dyDescent="0.25">
      <c r="A683" s="11" t="s">
        <v>239</v>
      </c>
      <c r="B683" s="11" t="s">
        <v>506</v>
      </c>
      <c r="C683" s="10">
        <v>600</v>
      </c>
      <c r="D683" s="30" t="s">
        <v>65</v>
      </c>
      <c r="E683" s="42">
        <v>136.19999999999999</v>
      </c>
      <c r="F683" s="42">
        <v>136.19999999999999</v>
      </c>
      <c r="G683" s="42">
        <v>136.19999999999999</v>
      </c>
    </row>
    <row r="684" spans="1:7" ht="25.5" x14ac:dyDescent="0.25">
      <c r="A684" s="11" t="s">
        <v>239</v>
      </c>
      <c r="B684" s="11" t="s">
        <v>241</v>
      </c>
      <c r="C684" s="10"/>
      <c r="D684" s="12" t="s">
        <v>242</v>
      </c>
      <c r="E684" s="42">
        <f t="shared" si="227"/>
        <v>1045.2</v>
      </c>
      <c r="F684" s="42">
        <f t="shared" si="227"/>
        <v>1065.5999999999999</v>
      </c>
      <c r="G684" s="42">
        <f t="shared" si="227"/>
        <v>1065.5999999999999</v>
      </c>
    </row>
    <row r="685" spans="1:7" ht="30.75" customHeight="1" x14ac:dyDescent="0.25">
      <c r="A685" s="11" t="s">
        <v>239</v>
      </c>
      <c r="B685" s="11" t="s">
        <v>241</v>
      </c>
      <c r="C685" s="10">
        <v>600</v>
      </c>
      <c r="D685" s="12" t="s">
        <v>68</v>
      </c>
      <c r="E685" s="43">
        <v>1045.2</v>
      </c>
      <c r="F685" s="43">
        <v>1065.5999999999999</v>
      </c>
      <c r="G685" s="43">
        <v>1065.5999999999999</v>
      </c>
    </row>
    <row r="686" spans="1:7" ht="40.5" customHeight="1" x14ac:dyDescent="0.25">
      <c r="A686" s="11" t="s">
        <v>239</v>
      </c>
      <c r="B686" s="11" t="s">
        <v>210</v>
      </c>
      <c r="C686" s="11"/>
      <c r="D686" s="12" t="s">
        <v>416</v>
      </c>
      <c r="E686" s="43">
        <f>E687</f>
        <v>1.4</v>
      </c>
      <c r="F686" s="43">
        <f t="shared" ref="F686:G686" si="229">F687</f>
        <v>1.4</v>
      </c>
      <c r="G686" s="43">
        <f t="shared" si="229"/>
        <v>1.4</v>
      </c>
    </row>
    <row r="687" spans="1:7" ht="30.75" customHeight="1" x14ac:dyDescent="0.25">
      <c r="A687" s="11" t="s">
        <v>239</v>
      </c>
      <c r="B687" s="11" t="s">
        <v>210</v>
      </c>
      <c r="C687" s="11" t="s">
        <v>54</v>
      </c>
      <c r="D687" s="12" t="s">
        <v>65</v>
      </c>
      <c r="E687" s="43">
        <v>1.4</v>
      </c>
      <c r="F687" s="43">
        <v>1.4</v>
      </c>
      <c r="G687" s="43">
        <v>1.4</v>
      </c>
    </row>
    <row r="688" spans="1:7" x14ac:dyDescent="0.25">
      <c r="A688" s="68" t="s">
        <v>63</v>
      </c>
      <c r="B688" s="15"/>
      <c r="C688" s="14"/>
      <c r="D688" s="65" t="s">
        <v>64</v>
      </c>
      <c r="E688" s="44">
        <f>E690</f>
        <v>2050</v>
      </c>
      <c r="F688" s="44">
        <f t="shared" ref="F688:G688" si="230">F690</f>
        <v>2050</v>
      </c>
      <c r="G688" s="44">
        <f t="shared" si="230"/>
        <v>2050</v>
      </c>
    </row>
    <row r="689" spans="1:7" ht="17.25" customHeight="1" x14ac:dyDescent="0.25">
      <c r="A689" s="28" t="s">
        <v>52</v>
      </c>
      <c r="B689" s="28"/>
      <c r="C689" s="7"/>
      <c r="D689" s="9" t="s">
        <v>53</v>
      </c>
      <c r="E689" s="41">
        <f>E690</f>
        <v>2050</v>
      </c>
      <c r="F689" s="41">
        <f t="shared" ref="F689:G691" si="231">F690</f>
        <v>2050</v>
      </c>
      <c r="G689" s="41">
        <f t="shared" si="231"/>
        <v>2050</v>
      </c>
    </row>
    <row r="690" spans="1:7" ht="42" customHeight="1" x14ac:dyDescent="0.25">
      <c r="A690" s="57" t="s">
        <v>52</v>
      </c>
      <c r="B690" s="53" t="s">
        <v>76</v>
      </c>
      <c r="C690" s="52"/>
      <c r="D690" s="56" t="s">
        <v>278</v>
      </c>
      <c r="E690" s="55">
        <f>E691</f>
        <v>2050</v>
      </c>
      <c r="F690" s="55">
        <f>F691</f>
        <v>2050</v>
      </c>
      <c r="G690" s="55">
        <f t="shared" si="231"/>
        <v>2050</v>
      </c>
    </row>
    <row r="691" spans="1:7" ht="43.5" customHeight="1" x14ac:dyDescent="0.25">
      <c r="A691" s="24" t="s">
        <v>52</v>
      </c>
      <c r="B691" s="27" t="s">
        <v>88</v>
      </c>
      <c r="C691" s="10"/>
      <c r="D691" s="12" t="s">
        <v>362</v>
      </c>
      <c r="E691" s="42">
        <f>E692</f>
        <v>2050</v>
      </c>
      <c r="F691" s="42">
        <f t="shared" ref="F691" si="232">F692</f>
        <v>2050</v>
      </c>
      <c r="G691" s="42">
        <f t="shared" si="231"/>
        <v>2050</v>
      </c>
    </row>
    <row r="692" spans="1:7" ht="28.5" customHeight="1" x14ac:dyDescent="0.25">
      <c r="A692" s="24" t="s">
        <v>52</v>
      </c>
      <c r="B692" s="27" t="s">
        <v>138</v>
      </c>
      <c r="C692" s="10"/>
      <c r="D692" s="16" t="s">
        <v>363</v>
      </c>
      <c r="E692" s="42">
        <f>E693+E695</f>
        <v>2050</v>
      </c>
      <c r="F692" s="42">
        <f t="shared" ref="F692:G692" si="233">F693+F695</f>
        <v>2050</v>
      </c>
      <c r="G692" s="42">
        <f t="shared" si="233"/>
        <v>2050</v>
      </c>
    </row>
    <row r="693" spans="1:7" ht="15.75" customHeight="1" x14ac:dyDescent="0.25">
      <c r="A693" s="24" t="s">
        <v>52</v>
      </c>
      <c r="B693" s="27" t="s">
        <v>480</v>
      </c>
      <c r="C693" s="10"/>
      <c r="D693" s="16" t="s">
        <v>531</v>
      </c>
      <c r="E693" s="42">
        <f>E694</f>
        <v>1011.3</v>
      </c>
      <c r="F693" s="42">
        <f>F694</f>
        <v>1011.3</v>
      </c>
      <c r="G693" s="42">
        <f>G694</f>
        <v>1011.3</v>
      </c>
    </row>
    <row r="694" spans="1:7" ht="28.5" customHeight="1" x14ac:dyDescent="0.25">
      <c r="A694" s="24" t="s">
        <v>52</v>
      </c>
      <c r="B694" s="27" t="s">
        <v>480</v>
      </c>
      <c r="C694" s="10">
        <v>600</v>
      </c>
      <c r="D694" s="12" t="s">
        <v>65</v>
      </c>
      <c r="E694" s="42">
        <v>1011.3</v>
      </c>
      <c r="F694" s="42">
        <v>1011.3</v>
      </c>
      <c r="G694" s="42">
        <v>1011.3</v>
      </c>
    </row>
    <row r="695" spans="1:7" ht="33" customHeight="1" x14ac:dyDescent="0.25">
      <c r="A695" s="24" t="s">
        <v>52</v>
      </c>
      <c r="B695" s="27" t="s">
        <v>206</v>
      </c>
      <c r="C695" s="10"/>
      <c r="D695" s="13" t="s">
        <v>364</v>
      </c>
      <c r="E695" s="42">
        <f t="shared" ref="E695:G695" si="234">E696</f>
        <v>1038.7</v>
      </c>
      <c r="F695" s="42">
        <f t="shared" si="234"/>
        <v>1038.7</v>
      </c>
      <c r="G695" s="42">
        <f t="shared" si="234"/>
        <v>1038.7</v>
      </c>
    </row>
    <row r="696" spans="1:7" ht="25.5" x14ac:dyDescent="0.25">
      <c r="A696" s="24" t="s">
        <v>52</v>
      </c>
      <c r="B696" s="27" t="s">
        <v>206</v>
      </c>
      <c r="C696" s="10">
        <v>600</v>
      </c>
      <c r="D696" s="12" t="s">
        <v>65</v>
      </c>
      <c r="E696" s="42">
        <v>1038.7</v>
      </c>
      <c r="F696" s="42">
        <v>1038.7</v>
      </c>
      <c r="G696" s="42">
        <v>1038.7</v>
      </c>
    </row>
  </sheetData>
  <customSheetViews>
    <customSheetView guid="{B8F89C98-0CFA-4074-8EF0-21DCB6AEE528}" showPageBreaks="1" fitToPage="1" topLeftCell="A379">
      <selection activeCell="D653" sqref="D653"/>
      <pageMargins left="0.47244094488188981" right="0" top="0.62992125984251968" bottom="0" header="0.31496062992125984" footer="0"/>
      <pageSetup paperSize="9" scale="16" fitToHeight="0" orientation="portrait" r:id="rId1"/>
    </customSheetView>
    <customSheetView guid="{178865DB-2F19-4005-BCFF-14CE924DF012}" scale="125" showAutoFilter="1" topLeftCell="A570">
      <selection activeCell="D579" sqref="D579"/>
      <pageMargins left="0.47244094488188981" right="0" top="0.62992125984251968" bottom="0" header="0.31496062992125984" footer="0"/>
      <pageSetup paperSize="9" scale="85" orientation="portrait" r:id="rId2"/>
      <autoFilter ref="A3:C696"/>
    </customSheetView>
    <customSheetView guid="{C00F4281-C9E4-48D3-A8BD-550DC8C775F0}" topLeftCell="A126">
      <selection activeCell="E133" sqref="E133"/>
      <pageMargins left="0.47244094488188981" right="0" top="0.62992125984251968" bottom="0" header="0.31496062992125984" footer="0"/>
      <pageSetup paperSize="9" scale="85" orientation="portrait" r:id="rId3"/>
    </customSheetView>
    <customSheetView guid="{43FD33B7-B9E7-4519-B000-144440AB07FE}" scale="130" showPageBreaks="1" topLeftCell="A451">
      <selection activeCell="G453" sqref="G453"/>
      <pageMargins left="0.47244094488188981" right="0" top="0.62992125984251968" bottom="0" header="0.31496062992125984" footer="0"/>
      <pageSetup paperSize="9" scale="85" orientation="portrait" r:id="rId4"/>
    </customSheetView>
    <customSheetView guid="{E0C2184F-1711-4BE7-BC9D-AA743B2F2A79}" showPageBreaks="1" showAutoFilter="1" topLeftCell="A685">
      <selection activeCell="D404" sqref="D404"/>
      <pageMargins left="0.47244094488188981" right="0" top="0.62992125984251968" bottom="0" header="0.31496062992125984" footer="0"/>
      <pageSetup paperSize="9" scale="85" orientation="portrait" r:id="rId5"/>
      <autoFilter ref="A6:G696"/>
    </customSheetView>
  </customSheetViews>
  <mergeCells count="9">
    <mergeCell ref="D1:G1"/>
    <mergeCell ref="F4:G4"/>
    <mergeCell ref="E4:E5"/>
    <mergeCell ref="A2:G2"/>
    <mergeCell ref="E3:G3"/>
    <mergeCell ref="D3:D5"/>
    <mergeCell ref="C3:C5"/>
    <mergeCell ref="B3:B5"/>
    <mergeCell ref="A3:A5"/>
  </mergeCells>
  <pageMargins left="0.47244094488188981" right="0" top="0.62992125984251968" bottom="0" header="0.31496062992125984" footer="0"/>
  <pageSetup paperSize="9" scale="16" fitToHeight="0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Бюджетный отдел-1</cp:lastModifiedBy>
  <cp:lastPrinted>2023-11-15T14:48:54Z</cp:lastPrinted>
  <dcterms:created xsi:type="dcterms:W3CDTF">2013-10-28T11:19:47Z</dcterms:created>
  <dcterms:modified xsi:type="dcterms:W3CDTF">2023-11-16T15:53:45Z</dcterms:modified>
</cp:coreProperties>
</file>